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Macciotta" sheetId="1" r:id="rId1"/>
    <sheet name="Foglio1" sheetId="8" state="hidden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F63" i="1" l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62" i="1"/>
  <c r="F17" i="1"/>
  <c r="F18" i="1"/>
  <c r="F19" i="1"/>
  <c r="F16" i="1"/>
  <c r="C19" i="1" l="1"/>
  <c r="C18" i="1"/>
  <c r="C17" i="1"/>
  <c r="C16" i="1"/>
  <c r="B19" i="1"/>
  <c r="B18" i="1"/>
  <c r="B17" i="1"/>
  <c r="B16" i="1"/>
  <c r="G60" i="8"/>
  <c r="E60" i="8"/>
  <c r="D58" i="8" s="1"/>
  <c r="J58" i="8"/>
  <c r="F58" i="8"/>
  <c r="M58" i="8" s="1"/>
  <c r="M57" i="8"/>
  <c r="J57" i="8"/>
  <c r="F57" i="8"/>
  <c r="L57" i="8" s="1"/>
  <c r="O56" i="8"/>
  <c r="M56" i="8"/>
  <c r="J56" i="8"/>
  <c r="F56" i="8"/>
  <c r="L56" i="8" s="1"/>
  <c r="M55" i="8"/>
  <c r="L55" i="8"/>
  <c r="J55" i="8"/>
  <c r="I55" i="8"/>
  <c r="F55" i="8"/>
  <c r="K55" i="8" s="1"/>
  <c r="M54" i="8"/>
  <c r="L54" i="8"/>
  <c r="K54" i="8"/>
  <c r="F54" i="8"/>
  <c r="J54" i="8" s="1"/>
  <c r="J60" i="8" s="1"/>
  <c r="E47" i="8"/>
  <c r="D33" i="8" s="1"/>
  <c r="M45" i="8"/>
  <c r="L45" i="8"/>
  <c r="K45" i="8"/>
  <c r="J45" i="8"/>
  <c r="I45" i="8"/>
  <c r="F45" i="8"/>
  <c r="F44" i="8"/>
  <c r="M44" i="8" s="1"/>
  <c r="M43" i="8"/>
  <c r="J43" i="8"/>
  <c r="F43" i="8"/>
  <c r="L43" i="8" s="1"/>
  <c r="M42" i="8"/>
  <c r="L42" i="8"/>
  <c r="K42" i="8"/>
  <c r="F42" i="8"/>
  <c r="J42" i="8" s="1"/>
  <c r="M41" i="8"/>
  <c r="L41" i="8"/>
  <c r="K41" i="8"/>
  <c r="J41" i="8"/>
  <c r="I41" i="8"/>
  <c r="F41" i="8"/>
  <c r="D41" i="8"/>
  <c r="F40" i="8"/>
  <c r="M40" i="8" s="1"/>
  <c r="F39" i="8"/>
  <c r="M39" i="8" s="1"/>
  <c r="D39" i="8"/>
  <c r="M38" i="8"/>
  <c r="J38" i="8"/>
  <c r="F38" i="8"/>
  <c r="L38" i="8" s="1"/>
  <c r="D38" i="8"/>
  <c r="M37" i="8"/>
  <c r="L37" i="8"/>
  <c r="J37" i="8"/>
  <c r="I37" i="8"/>
  <c r="F37" i="8"/>
  <c r="K37" i="8" s="1"/>
  <c r="D37" i="8"/>
  <c r="M36" i="8"/>
  <c r="L36" i="8"/>
  <c r="K36" i="8"/>
  <c r="F36" i="8"/>
  <c r="J36" i="8" s="1"/>
  <c r="M35" i="8"/>
  <c r="L35" i="8"/>
  <c r="K35" i="8"/>
  <c r="J35" i="8"/>
  <c r="F35" i="8"/>
  <c r="I35" i="8" s="1"/>
  <c r="D35" i="8"/>
  <c r="M34" i="8"/>
  <c r="L34" i="8"/>
  <c r="K34" i="8"/>
  <c r="J34" i="8"/>
  <c r="I34" i="8"/>
  <c r="F34" i="8"/>
  <c r="D34" i="8"/>
  <c r="F33" i="8"/>
  <c r="M33" i="8" s="1"/>
  <c r="F32" i="8"/>
  <c r="M32" i="8" s="1"/>
  <c r="D32" i="8"/>
  <c r="F31" i="8"/>
  <c r="M31" i="8" s="1"/>
  <c r="D31" i="8"/>
  <c r="M30" i="8"/>
  <c r="J30" i="8"/>
  <c r="F30" i="8"/>
  <c r="L30" i="8" s="1"/>
  <c r="D30" i="8"/>
  <c r="E25" i="8"/>
  <c r="D25" i="8"/>
  <c r="M23" i="8"/>
  <c r="L23" i="8"/>
  <c r="K23" i="8"/>
  <c r="F23" i="8"/>
  <c r="J23" i="8" s="1"/>
  <c r="D23" i="8"/>
  <c r="O22" i="8"/>
  <c r="F20" i="8"/>
  <c r="M19" i="8"/>
  <c r="L19" i="8"/>
  <c r="M18" i="8"/>
  <c r="L18" i="8"/>
  <c r="O17" i="8"/>
  <c r="F17" i="8"/>
  <c r="I17" i="8" s="1"/>
  <c r="M16" i="8"/>
  <c r="L16" i="8"/>
  <c r="K16" i="8"/>
  <c r="M15" i="8"/>
  <c r="L15" i="8"/>
  <c r="K15" i="8"/>
  <c r="O14" i="8"/>
  <c r="M14" i="8"/>
  <c r="L14" i="8"/>
  <c r="J14" i="8"/>
  <c r="I14" i="8"/>
  <c r="F14" i="8"/>
  <c r="K14" i="8" s="1"/>
  <c r="M13" i="8"/>
  <c r="L13" i="8"/>
  <c r="K13" i="8"/>
  <c r="M12" i="8"/>
  <c r="L12" i="8"/>
  <c r="K12" i="8"/>
  <c r="O11" i="8"/>
  <c r="M11" i="8"/>
  <c r="L11" i="8"/>
  <c r="K11" i="8"/>
  <c r="K25" i="8" s="1"/>
  <c r="J11" i="8"/>
  <c r="J25" i="8" s="1"/>
  <c r="I11" i="8"/>
  <c r="F11" i="8"/>
  <c r="L25" i="8" l="1"/>
  <c r="M47" i="8"/>
  <c r="I33" i="8"/>
  <c r="I40" i="8"/>
  <c r="J40" i="8"/>
  <c r="I44" i="8"/>
  <c r="D56" i="8"/>
  <c r="D57" i="8"/>
  <c r="L17" i="8"/>
  <c r="I31" i="8"/>
  <c r="J32" i="8"/>
  <c r="K33" i="8"/>
  <c r="I39" i="8"/>
  <c r="K40" i="8"/>
  <c r="J44" i="8"/>
  <c r="D55" i="8"/>
  <c r="I58" i="8"/>
  <c r="M17" i="8"/>
  <c r="M25" i="8" s="1"/>
  <c r="I30" i="8"/>
  <c r="J31" i="8"/>
  <c r="K32" i="8"/>
  <c r="L33" i="8"/>
  <c r="D36" i="8"/>
  <c r="D47" i="8" s="1"/>
  <c r="I38" i="8"/>
  <c r="J39" i="8"/>
  <c r="L40" i="8"/>
  <c r="I43" i="8"/>
  <c r="K44" i="8"/>
  <c r="D54" i="8"/>
  <c r="M60" i="8" s="1"/>
  <c r="I56" i="8"/>
  <c r="I57" i="8"/>
  <c r="I32" i="8"/>
  <c r="J33" i="8"/>
  <c r="K31" i="8"/>
  <c r="L32" i="8"/>
  <c r="L47" i="8" s="1"/>
  <c r="K39" i="8"/>
  <c r="L44" i="8"/>
  <c r="K58" i="8"/>
  <c r="I23" i="8"/>
  <c r="K30" i="8"/>
  <c r="L31" i="8"/>
  <c r="I36" i="8"/>
  <c r="K38" i="8"/>
  <c r="L39" i="8"/>
  <c r="I42" i="8"/>
  <c r="K43" i="8"/>
  <c r="I54" i="8"/>
  <c r="K56" i="8"/>
  <c r="K60" i="8" s="1"/>
  <c r="K57" i="8"/>
  <c r="L58" i="8"/>
  <c r="L60" i="8" s="1"/>
  <c r="G25" i="8" l="1"/>
  <c r="I63" i="8" s="1"/>
  <c r="I72" i="8"/>
  <c r="L72" i="8" s="1"/>
  <c r="K47" i="8"/>
  <c r="D60" i="8"/>
  <c r="J47" i="8"/>
  <c r="G47" i="8"/>
  <c r="I67" i="8"/>
  <c r="L65" i="8" l="1"/>
  <c r="E81" i="1" l="1"/>
  <c r="G80" i="1"/>
  <c r="K80" i="1" s="1"/>
  <c r="J79" i="1"/>
  <c r="G79" i="1"/>
  <c r="M79" i="1" s="1"/>
  <c r="G78" i="1"/>
  <c r="I78" i="1" s="1"/>
  <c r="G77" i="1"/>
  <c r="L77" i="1" s="1"/>
  <c r="G76" i="1"/>
  <c r="M76" i="1" s="1"/>
  <c r="G75" i="1"/>
  <c r="L75" i="1" s="1"/>
  <c r="G74" i="1"/>
  <c r="M74" i="1" s="1"/>
  <c r="G73" i="1"/>
  <c r="J73" i="1" s="1"/>
  <c r="G72" i="1"/>
  <c r="K72" i="1" s="1"/>
  <c r="K71" i="1"/>
  <c r="G71" i="1"/>
  <c r="M71" i="1" s="1"/>
  <c r="G70" i="1"/>
  <c r="I70" i="1" s="1"/>
  <c r="G69" i="1"/>
  <c r="L69" i="1" s="1"/>
  <c r="G68" i="1"/>
  <c r="M68" i="1" s="1"/>
  <c r="G67" i="1"/>
  <c r="L67" i="1" s="1"/>
  <c r="G66" i="1"/>
  <c r="M66" i="1" s="1"/>
  <c r="G65" i="1"/>
  <c r="J65" i="1" s="1"/>
  <c r="G64" i="1"/>
  <c r="K64" i="1" s="1"/>
  <c r="G63" i="1"/>
  <c r="L63" i="1" s="1"/>
  <c r="G62" i="1"/>
  <c r="I62" i="1" s="1"/>
  <c r="M55" i="1"/>
  <c r="I55" i="1"/>
  <c r="G55" i="1"/>
  <c r="L55" i="1" s="1"/>
  <c r="E55" i="1"/>
  <c r="C55" i="1"/>
  <c r="B55" i="1"/>
  <c r="M54" i="1"/>
  <c r="L54" i="1"/>
  <c r="K54" i="1"/>
  <c r="J54" i="1"/>
  <c r="I54" i="1"/>
  <c r="G54" i="1"/>
  <c r="E54" i="1"/>
  <c r="C54" i="1"/>
  <c r="B54" i="1"/>
  <c r="M53" i="1"/>
  <c r="L53" i="1"/>
  <c r="K53" i="1"/>
  <c r="I53" i="1"/>
  <c r="G53" i="1"/>
  <c r="J53" i="1" s="1"/>
  <c r="E53" i="1"/>
  <c r="C53" i="1"/>
  <c r="B53" i="1"/>
  <c r="M52" i="1"/>
  <c r="K52" i="1"/>
  <c r="I52" i="1"/>
  <c r="G52" i="1"/>
  <c r="L52" i="1" s="1"/>
  <c r="E52" i="1"/>
  <c r="C52" i="1"/>
  <c r="B52" i="1"/>
  <c r="M51" i="1"/>
  <c r="K51" i="1"/>
  <c r="I51" i="1"/>
  <c r="G51" i="1"/>
  <c r="L51" i="1" s="1"/>
  <c r="E51" i="1"/>
  <c r="C51" i="1"/>
  <c r="B51" i="1"/>
  <c r="M50" i="1"/>
  <c r="L50" i="1"/>
  <c r="K50" i="1"/>
  <c r="J50" i="1"/>
  <c r="I50" i="1"/>
  <c r="G50" i="1"/>
  <c r="E50" i="1"/>
  <c r="C50" i="1"/>
  <c r="B50" i="1"/>
  <c r="M49" i="1"/>
  <c r="L49" i="1"/>
  <c r="K49" i="1"/>
  <c r="I49" i="1"/>
  <c r="G49" i="1"/>
  <c r="J49" i="1" s="1"/>
  <c r="E49" i="1"/>
  <c r="C49" i="1"/>
  <c r="B49" i="1"/>
  <c r="M48" i="1"/>
  <c r="K48" i="1"/>
  <c r="I48" i="1"/>
  <c r="G48" i="1"/>
  <c r="L48" i="1" s="1"/>
  <c r="E48" i="1"/>
  <c r="C48" i="1"/>
  <c r="B48" i="1"/>
  <c r="M47" i="1"/>
  <c r="K47" i="1"/>
  <c r="I47" i="1"/>
  <c r="G47" i="1"/>
  <c r="L47" i="1" s="1"/>
  <c r="E47" i="1"/>
  <c r="C47" i="1"/>
  <c r="B47" i="1"/>
  <c r="M46" i="1"/>
  <c r="L46" i="1"/>
  <c r="K46" i="1"/>
  <c r="J46" i="1"/>
  <c r="I46" i="1"/>
  <c r="G46" i="1"/>
  <c r="E46" i="1"/>
  <c r="C46" i="1"/>
  <c r="B46" i="1"/>
  <c r="M45" i="1"/>
  <c r="L45" i="1"/>
  <c r="K45" i="1"/>
  <c r="I45" i="1"/>
  <c r="G45" i="1"/>
  <c r="J45" i="1" s="1"/>
  <c r="E45" i="1"/>
  <c r="C45" i="1"/>
  <c r="B45" i="1"/>
  <c r="M44" i="1"/>
  <c r="K44" i="1"/>
  <c r="I44" i="1"/>
  <c r="G44" i="1"/>
  <c r="L44" i="1" s="1"/>
  <c r="E44" i="1"/>
  <c r="C44" i="1"/>
  <c r="B44" i="1"/>
  <c r="M43" i="1"/>
  <c r="K43" i="1"/>
  <c r="I43" i="1"/>
  <c r="G43" i="1"/>
  <c r="L43" i="1" s="1"/>
  <c r="E43" i="1"/>
  <c r="C43" i="1"/>
  <c r="B43" i="1"/>
  <c r="M42" i="1"/>
  <c r="L42" i="1"/>
  <c r="K42" i="1"/>
  <c r="J42" i="1"/>
  <c r="I42" i="1"/>
  <c r="G42" i="1"/>
  <c r="E42" i="1"/>
  <c r="C42" i="1"/>
  <c r="B42" i="1"/>
  <c r="M41" i="1"/>
  <c r="L41" i="1"/>
  <c r="K41" i="1"/>
  <c r="I41" i="1"/>
  <c r="G41" i="1"/>
  <c r="J41" i="1" s="1"/>
  <c r="E41" i="1"/>
  <c r="C41" i="1"/>
  <c r="B41" i="1"/>
  <c r="M40" i="1"/>
  <c r="K40" i="1"/>
  <c r="I40" i="1"/>
  <c r="G40" i="1"/>
  <c r="L40" i="1" s="1"/>
  <c r="E40" i="1"/>
  <c r="C40" i="1"/>
  <c r="B40" i="1"/>
  <c r="M39" i="1"/>
  <c r="K39" i="1"/>
  <c r="I39" i="1"/>
  <c r="G39" i="1"/>
  <c r="L39" i="1" s="1"/>
  <c r="E39" i="1"/>
  <c r="C39" i="1"/>
  <c r="B39" i="1"/>
  <c r="M38" i="1"/>
  <c r="L38" i="1"/>
  <c r="K38" i="1"/>
  <c r="J38" i="1"/>
  <c r="I38" i="1"/>
  <c r="G38" i="1"/>
  <c r="E38" i="1"/>
  <c r="C38" i="1"/>
  <c r="B38" i="1"/>
  <c r="M37" i="1"/>
  <c r="L37" i="1"/>
  <c r="K37" i="1"/>
  <c r="I37" i="1"/>
  <c r="G37" i="1"/>
  <c r="J37" i="1" s="1"/>
  <c r="E37" i="1"/>
  <c r="C37" i="1"/>
  <c r="B37" i="1"/>
  <c r="M36" i="1"/>
  <c r="K36" i="1"/>
  <c r="I36" i="1"/>
  <c r="G36" i="1"/>
  <c r="L36" i="1" s="1"/>
  <c r="E36" i="1"/>
  <c r="C36" i="1"/>
  <c r="B36" i="1"/>
  <c r="G35" i="1"/>
  <c r="L35" i="1" s="1"/>
  <c r="G34" i="1"/>
  <c r="I34" i="1" s="1"/>
  <c r="G33" i="1"/>
  <c r="J33" i="1" s="1"/>
  <c r="G32" i="1"/>
  <c r="L32" i="1" s="1"/>
  <c r="E57" i="1"/>
  <c r="N29" i="1"/>
  <c r="N59" i="1" s="1"/>
  <c r="H29" i="1"/>
  <c r="G29" i="1"/>
  <c r="F29" i="1"/>
  <c r="E29" i="1"/>
  <c r="M25" i="1"/>
  <c r="L25" i="1"/>
  <c r="K25" i="1"/>
  <c r="I25" i="1"/>
  <c r="G25" i="1"/>
  <c r="J25" i="1" s="1"/>
  <c r="L24" i="1"/>
  <c r="J24" i="1"/>
  <c r="G24" i="1"/>
  <c r="K24" i="1" s="1"/>
  <c r="M23" i="1"/>
  <c r="L23" i="1"/>
  <c r="K23" i="1"/>
  <c r="J23" i="1"/>
  <c r="I23" i="1"/>
  <c r="G23" i="1"/>
  <c r="G22" i="1"/>
  <c r="I22" i="1" s="1"/>
  <c r="P21" i="1"/>
  <c r="G21" i="1"/>
  <c r="K21" i="1" s="1"/>
  <c r="G20" i="1"/>
  <c r="K20" i="1" s="1"/>
  <c r="G19" i="1"/>
  <c r="K19" i="1" s="1"/>
  <c r="G18" i="1"/>
  <c r="K18" i="1" s="1"/>
  <c r="P17" i="1"/>
  <c r="L17" i="1"/>
  <c r="G17" i="1"/>
  <c r="K17" i="1" s="1"/>
  <c r="G16" i="1"/>
  <c r="J16" i="1" s="1"/>
  <c r="M63" i="1" l="1"/>
  <c r="J74" i="1"/>
  <c r="I79" i="1"/>
  <c r="L71" i="1"/>
  <c r="M75" i="1"/>
  <c r="K79" i="1"/>
  <c r="L79" i="1"/>
  <c r="L73" i="1"/>
  <c r="I77" i="1"/>
  <c r="L80" i="1"/>
  <c r="M73" i="1"/>
  <c r="J22" i="1"/>
  <c r="L19" i="1"/>
  <c r="I63" i="1"/>
  <c r="I65" i="1"/>
  <c r="I67" i="1"/>
  <c r="J70" i="1"/>
  <c r="L72" i="1"/>
  <c r="L74" i="1"/>
  <c r="M77" i="1"/>
  <c r="J63" i="1"/>
  <c r="K65" i="1"/>
  <c r="K67" i="1"/>
  <c r="K63" i="1"/>
  <c r="L65" i="1"/>
  <c r="M67" i="1"/>
  <c r="I71" i="1"/>
  <c r="I73" i="1"/>
  <c r="I75" i="1"/>
  <c r="J78" i="1"/>
  <c r="M65" i="1"/>
  <c r="J71" i="1"/>
  <c r="K73" i="1"/>
  <c r="K75" i="1"/>
  <c r="J66" i="1"/>
  <c r="I69" i="1"/>
  <c r="L64" i="1"/>
  <c r="L66" i="1"/>
  <c r="M69" i="1"/>
  <c r="J62" i="1"/>
  <c r="J21" i="1"/>
  <c r="L21" i="1"/>
  <c r="J19" i="1"/>
  <c r="J18" i="1"/>
  <c r="L18" i="1"/>
  <c r="J20" i="1"/>
  <c r="L20" i="1"/>
  <c r="K16" i="1"/>
  <c r="L16" i="1"/>
  <c r="M16" i="1"/>
  <c r="I16" i="1"/>
  <c r="M35" i="1"/>
  <c r="I35" i="1"/>
  <c r="J34" i="1"/>
  <c r="K34" i="1"/>
  <c r="L34" i="1"/>
  <c r="M34" i="1"/>
  <c r="K33" i="1"/>
  <c r="L33" i="1"/>
  <c r="M33" i="1"/>
  <c r="I33" i="1"/>
  <c r="I32" i="1"/>
  <c r="K32" i="1"/>
  <c r="M32" i="1"/>
  <c r="E82" i="1"/>
  <c r="M17" i="1"/>
  <c r="M18" i="1"/>
  <c r="M19" i="1"/>
  <c r="M20" i="1"/>
  <c r="M21" i="1"/>
  <c r="K22" i="1"/>
  <c r="M24" i="1"/>
  <c r="E27" i="1"/>
  <c r="F22" i="1" s="1"/>
  <c r="J35" i="1"/>
  <c r="J39" i="1"/>
  <c r="J43" i="1"/>
  <c r="J47" i="1"/>
  <c r="J51" i="1"/>
  <c r="J55" i="1"/>
  <c r="K62" i="1"/>
  <c r="M64" i="1"/>
  <c r="I68" i="1"/>
  <c r="J69" i="1"/>
  <c r="K70" i="1"/>
  <c r="M72" i="1"/>
  <c r="I76" i="1"/>
  <c r="J77" i="1"/>
  <c r="K78" i="1"/>
  <c r="M80" i="1"/>
  <c r="L22" i="1"/>
  <c r="K35" i="1"/>
  <c r="K55" i="1"/>
  <c r="L62" i="1"/>
  <c r="J68" i="1"/>
  <c r="K69" i="1"/>
  <c r="L70" i="1"/>
  <c r="J76" i="1"/>
  <c r="K77" i="1"/>
  <c r="L78" i="1"/>
  <c r="M22" i="1"/>
  <c r="J32" i="1"/>
  <c r="J36" i="1"/>
  <c r="J40" i="1"/>
  <c r="J44" i="1"/>
  <c r="J48" i="1"/>
  <c r="J52" i="1"/>
  <c r="M62" i="1"/>
  <c r="I66" i="1"/>
  <c r="J67" i="1"/>
  <c r="K68" i="1"/>
  <c r="M70" i="1"/>
  <c r="I74" i="1"/>
  <c r="J75" i="1"/>
  <c r="K76" i="1"/>
  <c r="M78" i="1"/>
  <c r="L68" i="1"/>
  <c r="L76" i="1"/>
  <c r="I17" i="1"/>
  <c r="I18" i="1"/>
  <c r="I19" i="1"/>
  <c r="I20" i="1"/>
  <c r="I21" i="1"/>
  <c r="I24" i="1"/>
  <c r="I64" i="1"/>
  <c r="K66" i="1"/>
  <c r="I72" i="1"/>
  <c r="K74" i="1"/>
  <c r="I80" i="1"/>
  <c r="J17" i="1"/>
  <c r="J64" i="1"/>
  <c r="J72" i="1"/>
  <c r="J80" i="1"/>
  <c r="K57" i="1" l="1"/>
  <c r="M57" i="1"/>
  <c r="L57" i="1"/>
  <c r="L82" i="1"/>
  <c r="J82" i="1"/>
  <c r="J27" i="1"/>
  <c r="L27" i="1"/>
  <c r="K27" i="1"/>
  <c r="F23" i="1"/>
  <c r="F24" i="1"/>
  <c r="F21" i="1"/>
  <c r="F20" i="1"/>
  <c r="F25" i="1"/>
  <c r="F55" i="1"/>
  <c r="F51" i="1"/>
  <c r="F47" i="1"/>
  <c r="F43" i="1"/>
  <c r="F39" i="1"/>
  <c r="F35" i="1"/>
  <c r="F54" i="1"/>
  <c r="F50" i="1"/>
  <c r="F46" i="1"/>
  <c r="F42" i="1"/>
  <c r="F38" i="1"/>
  <c r="F34" i="1"/>
  <c r="F48" i="1"/>
  <c r="F44" i="1"/>
  <c r="F36" i="1"/>
  <c r="F32" i="1"/>
  <c r="F53" i="1"/>
  <c r="F49" i="1"/>
  <c r="F45" i="1"/>
  <c r="F41" i="1"/>
  <c r="F37" i="1"/>
  <c r="F33" i="1"/>
  <c r="F40" i="1"/>
  <c r="F52" i="1"/>
  <c r="J57" i="1"/>
  <c r="M27" i="1"/>
  <c r="K82" i="1"/>
  <c r="N27" i="1" l="1"/>
  <c r="I85" i="1" s="1"/>
  <c r="I89" i="1" s="1"/>
  <c r="N57" i="1"/>
  <c r="I92" i="1" s="1"/>
  <c r="M82" i="1"/>
  <c r="N82" i="1" s="1"/>
  <c r="I94" i="1" s="1"/>
  <c r="F57" i="1"/>
  <c r="F82" i="1" s="1"/>
  <c r="F27" i="1"/>
  <c r="K85" i="1" l="1"/>
  <c r="K92" i="1"/>
</calcChain>
</file>

<file path=xl/comments1.xml><?xml version="1.0" encoding="utf-8"?>
<comments xmlns="http://schemas.openxmlformats.org/spreadsheetml/2006/main">
  <authors>
    <author>Autore</author>
  </authors>
  <commentList>
    <comment ref="B12" authorId="0">
      <text>
        <r>
          <rPr>
            <sz val="9"/>
            <color indexed="81"/>
            <rFont val="Tahoma"/>
            <family val="2"/>
          </rPr>
          <t xml:space="preserve">
Su questa scheda i collegamenti si devono fare manuali, perché i valori attesi possono sempre cambiare in base al CDR coinvolto</t>
        </r>
      </text>
    </comment>
    <comment ref="B56" authorId="0">
      <text>
        <r>
          <rPr>
            <b/>
            <sz val="9"/>
            <color indexed="81"/>
            <rFont val="Tahoma"/>
            <family val="2"/>
          </rPr>
          <t xml:space="preserve">Autore:
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B34" authorId="0">
      <text>
        <r>
          <rPr>
            <b/>
            <sz val="12"/>
            <color indexed="81"/>
            <rFont val="Tahoma"/>
            <family val="2"/>
          </rPr>
          <t>Autore:</t>
        </r>
        <r>
          <rPr>
            <sz val="12"/>
            <color indexed="81"/>
            <rFont val="Tahoma"/>
            <family val="2"/>
          </rPr>
          <t xml:space="preserve">
Voce da inserire se si regge un settore o sono state attribuite specifiche responsabilità</t>
        </r>
      </text>
    </comment>
  </commentList>
</comments>
</file>

<file path=xl/sharedStrings.xml><?xml version="1.0" encoding="utf-8"?>
<sst xmlns="http://schemas.openxmlformats.org/spreadsheetml/2006/main" count="289" uniqueCount="167">
  <si>
    <t>COMPORTAMENTO</t>
  </si>
  <si>
    <t>OGGETTO DELLA MISURAZIONE</t>
  </si>
  <si>
    <t>SCHEDA DI VALUTAZIONE PERFORMANCE DEL DIRIGENTE</t>
  </si>
  <si>
    <t>Ente</t>
  </si>
  <si>
    <t>A -  Traduzione operativa dei piani e programmi della politica:</t>
  </si>
  <si>
    <t>A - Capacità di declinare in obiettivi concreti i piani e i programmi della politica;</t>
  </si>
  <si>
    <t>Servizio</t>
  </si>
  <si>
    <t xml:space="preserve">ANNO </t>
  </si>
  <si>
    <t>B -  Pianificazione, organizzazione e controllo:</t>
  </si>
  <si>
    <t xml:space="preserve">B -   saper definire e ridefinire costantemente l’ottimale piano delle azioni in relazione alle risorse disponibili e agli obiettivi di risultato oltre che alle condizioni di variabilità del contesto;
 capacità di organizzare efficacemente le proprie attività, con precisione, nel rispetto delle esigenze e delle priorità, fronteggiando anche situazioni impreviste;
</t>
  </si>
  <si>
    <t>Dirigente</t>
  </si>
  <si>
    <t>C -  Relazione e integrazione:</t>
  </si>
  <si>
    <t xml:space="preserve">C -  comunicazione e capacità relazionale con i  colleghi
 capacità di visione interfunzionale al fine di potenziare i processi di programmazione,  realizzazione e     rendicontazione;
 partecipazione alla vita organizzativa;
 integrazione con gli amministratori su obiettivi assegnati;
 capacità di lavorare in gruppo;
 capacità negoziale e gestione dei conflitti; 
 qualità delle relazioni interpersonali con colleghi e collaboratori; 
 qualità delle relazioni con utenti dei servizi ed altri interlocutori abituali);
 collaborazione ed integrazione nei processi di servizio;
</t>
  </si>
  <si>
    <t>Esito obiettivo di Performance Organizzativa</t>
  </si>
  <si>
    <t>Indicatore sintetico di Performance Organizzativa</t>
  </si>
  <si>
    <t>D -  Innovatività:</t>
  </si>
  <si>
    <t xml:space="preserve">D -  iniziativa e propositività;
 capacità di risolvere i problemi;
 autonomia; 
 capacità di cogliere le opportunità delle innovazioni tecnologiche; 
 capacità di definire regole e modalità operative nuove;
 introduzione di strumenti gestionali innovativi;
</t>
  </si>
  <si>
    <t xml:space="preserve">Contributo individuale dato alla Performance Organizzativa dell'ente </t>
  </si>
  <si>
    <t>Peso Assoluto Obiettivo</t>
  </si>
  <si>
    <t>Peso % Obiettivo</t>
  </si>
  <si>
    <t>Fornule</t>
  </si>
  <si>
    <t>Risultato (%)</t>
  </si>
  <si>
    <t>Valutazione del risultato ottenuto - Percentuali di conseguimento</t>
  </si>
  <si>
    <t>NOTE</t>
  </si>
  <si>
    <t>E -  Gestione risorse economiche</t>
  </si>
  <si>
    <t xml:space="preserve">E -  capacità di standardizzare le procedure, finalizzandole al recupero dell’efficienza;
 rispetto dei vincoli finanziari;
 capacità di orientare e controllare l’efficienza e l’economicità dei servizi affidati a soggetti esterni all’organizzazione;
</t>
  </si>
  <si>
    <t>F - Orientamento alla qualità dei servizi</t>
  </si>
  <si>
    <t xml:space="preserve">F -  rispetto dei termini dei procedimenti
 presidio delle attività: comprensione e rimozione delle cause degli scostamenti dagli standard di servizio  rispettando i criteri quali – quantitativi;
 capacità di programmare e definire adeguati standard rispetto ai servizi erogati;
 capacità di organizzare e gestire i processi di lavoro per il raggiungimento degli obiettivi controllandone l’andamento;
 gestione efficace del tempo di lavoro rispetto agli obiettivi e supervisione della gestione del tempo di lavoro dei propri collaboratori; 
 capacità di limitare il contenzioso;
 capacità di orientare e controllare la qualità dei servizi affidati a soggetti esterni all’organizzazione;
</t>
  </si>
  <si>
    <t>0% ÷ 20%</t>
  </si>
  <si>
    <t>21% ÷ 50%</t>
  </si>
  <si>
    <t xml:space="preserve"> 51% ÷ 70%</t>
  </si>
  <si>
    <t xml:space="preserve"> 71%÷90%</t>
  </si>
  <si>
    <t>91% ÷100%</t>
  </si>
  <si>
    <t>H -  Integrazione con gli amministratori su obiettivi assegnati, con i colleghi su obiettivi comuni</t>
  </si>
  <si>
    <t xml:space="preserve">H -   Capacità di creare occasioni di scambio e mantenere rapporti attivi e costruttivi con i colleghi e con gli amministratori;
 Capacità di prevenire ed individuare i momenti di difficoltà e fornire contributi concreti per il loro superamento; 
 Capacità di comprendere le divergenze e prevenire gli effetti di conflitto;
 Efficacia dell’assistenza agli organi di governo;
 Disponibilità ad adattare il tempo di lavoro agli obiettivi gestionali concordati e ad accogliere ulteriori esigenze dell’ente Attenzione alle necessità delle altre aree se (formalmente e informalmente) coinvolte in processi lavorativi trasversali rispetto alla propria;
 Predisposizione di dati e procedure all’interno della propria struttura in pre-visione di una loro ricaduta su altre aree;
</t>
  </si>
  <si>
    <t xml:space="preserve">Obiettivo di Performance </t>
  </si>
  <si>
    <t>Performance attesa</t>
  </si>
  <si>
    <t>Indicatori</t>
  </si>
  <si>
    <t>Non Avviato</t>
  </si>
  <si>
    <t>Avviato</t>
  </si>
  <si>
    <t>Perseguito</t>
  </si>
  <si>
    <t>Parzialmente Raggiunto</t>
  </si>
  <si>
    <t>Pienamente Raggiunto</t>
  </si>
  <si>
    <t>I -  Analisi e soluzione dei problemi</t>
  </si>
  <si>
    <t>I -  Capacità di individuare le caratteristiche (variabili o costanti) dei problemi;
 Capacità di individuare (anche in modo creativo) ipotesi di soluzione rispetto alle cause;
 Capacità di definire le azioni da adottare;
 Capacità di reperire le risorse umane, strumentali e finanziarie; 
 Capacità di verificare l’efficacia della soluzione trovata;
 Capacità nell’identificazione ed eliminazione delle anomalie e dei ritardi;
 Capacità e tempestività nelle Risposte;</t>
  </si>
  <si>
    <t xml:space="preserve">L -  Capacità Negoziale </t>
  </si>
  <si>
    <t>L -   Capacità di concepire il conflitto come risorsa potenziale; 
 Capacità di tenere conto dei diversi interessi in gioco; 
 Capacità di elaborare e proporre mediazioni che tengano conto di tutti gli interessi in gioco;</t>
  </si>
  <si>
    <t>P -  Autonomia e Sviluppo</t>
  </si>
  <si>
    <t xml:space="preserve">P -  Capacità di produrre idee e progetti di sviluppo dei servizi della propria unità organizzativa
 Capacità di anticipare ed attuare cambiamenti organizzativi che comportino modificazioni e modernizzazioni con ricadute sull’operatività , sui procedimenti, sulle relazioni
 Capacità di sviluppare e controllare i flussi informativi circa i cambiamenti attuati 
 Capacità nell’identificazione e proposizione di obiettivi e progetti strategici 
 Capacità di pianificare il proprio lavoro al fine di garantire un corretto funzionamento dell’ente anche durante i periodi di sua assenza
</t>
  </si>
  <si>
    <t xml:space="preserve">Q - Gestione Risorse Umane </t>
  </si>
  <si>
    <t xml:space="preserve">Q -  Capacità di informare, comunicare e coinvolgere le risorse umane nel raggiungimento degli obiettivi individuali e di gruppo Capacità di motivare, coinvolgere, far crescere professionalmente il personale affidato stimolando un clima organizzativo favorevole alla produttività 
 Capacità assegnare ruoli, responsabilità ed obiettivi secondo la competenza e la maturità professionale del personale
 Capacità di definire programmi e flussi di lavoro, controllandone l’andamento 
 Capacità di valorizzare i propri collaboratori 
 Gestire le riunioni di lavoro finalizzandole all’obiettivo, alla crescita personale ed all’autonomia decisionale del personale Capacità di prevenire e mediare rispetto ad eventuali conflitti fra il personale
 Capacità di predisporre piani di carriera ed azioni formative per lo sviluppo del personale 
 Capacità di valutare i risultati raggiunti rispetto agli obiettivi assegnati e concordare i necessari correttivi
 Capacità di coordinare e di gestire con efficacia le riunioni di gruppo finalizzandole alla condivisione, alla crescita professionale ed alla autonomia decisionale e operativa dei collaboratori nell’ambito del loro ruolo
 Capacità di distribuire equamente i compiti e i carichi di lavoro fra i collaboratori
 Capacità di valutare in modo equo ed efficace le prestazioni dei propri collaboratori 
 Capacità di differenziare in maniera significativa le valutazioni dei collaboratori; 
 Capacità di individuare percorsi di sviluppo dei collaboratori ad alto potenziale
</t>
  </si>
  <si>
    <t>R -  Rapporti con l’utenza</t>
  </si>
  <si>
    <t xml:space="preserve">R -  Capacità di ascolto dei destinatari e di sviluppare orientamenti all’utente
 Capacità di gestire i rapporti, anche contrattuali, con interlocutori esterni
 Organizzazione e gestione dell’orario di servizio in relazione alle esigenza dell’utenza
 Gestione del feedback (risposte) verso gli utenti esterni rispetto alla presa in carico delle loro richieste
 Gestione delle richieste esterne in modo diretto o indiretto tramite il coordinamento dei propri collaboratori
 Disponibilità ad incontrare l’utenza esterna, prendendone in carico le richieste coerenti col ruolo e la funzione ricoperti e instaurando relazioni corrette e positive
 Disponibilità ad organizzare le informazioni circa il servizio erogato dalla propria struttura per orientare l’utenza esterna (es. segnaletica interna, volantini illustrativi, esposizione di orari di ricevimento 
 Disponibilità ad organizzare in modo comprensibile e fruibile le informazioni richieste o spontaneamente erogate 
 Capacità di riconoscere ed attivarsi in modo coerente e tempestivo per la soddisfazione del bisogno espresso dall’utenza, curando anche le fasi del feedback
</t>
  </si>
  <si>
    <t xml:space="preserve">S -  Gestione del tempo Lavoro </t>
  </si>
  <si>
    <t xml:space="preserve">S -  Gestione efficace del tempo di lavoro rispetto agli obiettivi ricevuti 
 Supervisione dei propri collaboratori rispetto alla gestione del loro tempo di lavoro
</t>
  </si>
  <si>
    <t xml:space="preserve">T -  Utilizzo della dotazione Tecnologica </t>
  </si>
  <si>
    <t xml:space="preserve">T -  Individuare e reperire la strumentazione tecnologica necessaria agli obiettivi e ai processi di lavoro dell’ organizzazione Predisporre la manutenzione e l’aggiornamento della strumentazione in relazione a mutamenti intervenuti su obiettivi e processi di lavoro 
 Autonomia nel utilizzo diretto della strumentazione tecnologica
</t>
  </si>
  <si>
    <t>Totale Peso Obiettivi  di Performance Organizzativa</t>
  </si>
  <si>
    <t>Assoluto</t>
  </si>
  <si>
    <t>Peso Relativo</t>
  </si>
  <si>
    <t>Valutazione</t>
  </si>
  <si>
    <t>ESITO</t>
  </si>
  <si>
    <t>OBIETTIVI SPECIFICI DI PERFORMANCE INDIVIDUALE</t>
  </si>
  <si>
    <t>Totale Peso Obiettivi  specifici di Performance Individuale</t>
  </si>
  <si>
    <t>COMPORTAMENTI PROFESSIONALI</t>
  </si>
  <si>
    <t>Peso assoluto</t>
  </si>
  <si>
    <t>Peso %</t>
  </si>
  <si>
    <t>Formule</t>
  </si>
  <si>
    <t>Valori Rilevati (%)</t>
  </si>
  <si>
    <t>Valutazione del comportamento - Valori rilevati</t>
  </si>
  <si>
    <t>Comportamenti Professionali</t>
  </si>
  <si>
    <t>Oggetto della misurazione</t>
  </si>
  <si>
    <t>Esito valutazione</t>
  </si>
  <si>
    <t>Inadeguato</t>
  </si>
  <si>
    <t>Non soddisfacente</t>
  </si>
  <si>
    <t>Migliorabile</t>
  </si>
  <si>
    <t>Buono</t>
  </si>
  <si>
    <t>Eccellente</t>
  </si>
  <si>
    <t>Disponibilità a ricevere richieste di assistenza giuridico amministrativa da parte di Amministratori apicali e dipendenti</t>
  </si>
  <si>
    <t>Regolamenti,interpretazione norme, predisposizione atti e appalti, aggiornamento giuridico a favore del personale dell'Ente.</t>
  </si>
  <si>
    <t xml:space="preserve">Tempestività di risposta a richieste da parte di Amministratori
e apicali
</t>
  </si>
  <si>
    <t>Tempi di risposta sulle variabili precedenti.</t>
  </si>
  <si>
    <t>Capacità di risolvere i problemi posti nell'ambito del ruolo ex art. 97 D.Lgs. 267/00</t>
  </si>
  <si>
    <t>Competenza a risolvere le variabili precedenti.</t>
  </si>
  <si>
    <t>Capacità di innovare e stimolare tecnologicamente e proceduralmente l'Ente.</t>
  </si>
  <si>
    <t>Introduzione efficiente dei sistemi informativi e tecnologici; semplificazione e procedure.</t>
  </si>
  <si>
    <t>Capacità di attribuire i ruoli e i compiti ai collaboratori</t>
  </si>
  <si>
    <t>Programmazione, valorizzazione, monitoraggio e controllo.</t>
  </si>
  <si>
    <t>Capacità di motivare le risorse umane</t>
  </si>
  <si>
    <t>Gestione dei conflitti, valorizzazione, capacità di essere esempio, capacità di ascolto</t>
  </si>
  <si>
    <t>Attenzione ai bisogni espressi dall'utenza (inteso anche il cliente interno)</t>
  </si>
  <si>
    <t>Capacità di ascolto, apertura mentale, capacità di attivarsi tempestivamente sui bisogni</t>
  </si>
  <si>
    <t>Capacità e disponibilità a rappresentare e tutelare l'Ente con altre istituzioni</t>
  </si>
  <si>
    <t>Rappresentanza istituzionale e non legale</t>
  </si>
  <si>
    <t>Disponibilità e capacità ad espletare compiti ed attibuzioni diverse.</t>
  </si>
  <si>
    <t>Raggiungimento obiettivi specifici quale responsabile servizi vari</t>
  </si>
  <si>
    <t>Totale  peso  comportamenti professionali</t>
  </si>
  <si>
    <t>Relativo</t>
  </si>
  <si>
    <t>Totale  peso  obiettivi specifici e comportamenti professionali</t>
  </si>
  <si>
    <t>Esito Contributo dato alla Performance Organizzativa</t>
  </si>
  <si>
    <t>Contributo Performance Organizzativa</t>
  </si>
  <si>
    <t>Esito   Performance Individuale</t>
  </si>
  <si>
    <t>Obiettivi Specifici</t>
  </si>
  <si>
    <t>Fascia</t>
  </si>
  <si>
    <t>Comportamenti</t>
  </si>
  <si>
    <t>Sardara</t>
  </si>
  <si>
    <t>Segreteria</t>
  </si>
  <si>
    <t>Daniele Macciotta</t>
  </si>
  <si>
    <t>Comune di Sardara</t>
  </si>
  <si>
    <t xml:space="preserve">COMUNE DI </t>
  </si>
  <si>
    <t xml:space="preserve">SEGRETARIO </t>
  </si>
  <si>
    <t>Dott. Daniele Macciotta</t>
  </si>
  <si>
    <t>OBIETTIVI DI PERFORMANCE</t>
  </si>
  <si>
    <t>G -  Capacità di interpretazione dei bisogni e programmazione dei servizi</t>
  </si>
  <si>
    <t xml:space="preserve">G -   capacità di analizzare il territorio, i fenomeni, lo scenario di riferimento e il contesto in cui la posizione opera rispetto alle funzioni assegnate;
 capacità di ripartire le risorse in funzione dei compiti assegnati al personale;
 orientamento ai bisogni dell’utenza e all’interazione con i soggetti del territorio o che influenzano i fenomeni interessanti la comunità;
 livello delle conoscenze rispetto alla posizione ricoperta; 
 sensibilità nell’attivazione di azioni e sistemi di benchmarking;
</t>
  </si>
  <si>
    <t>0 ÷ 10%</t>
  </si>
  <si>
    <t>11% ÷ 25%</t>
  </si>
  <si>
    <t xml:space="preserve"> 26% ÷ 50%</t>
  </si>
  <si>
    <t xml:space="preserve"> 51%÷75%</t>
  </si>
  <si>
    <t xml:space="preserve"> 76% ÷100%</t>
  </si>
  <si>
    <t>scadenza</t>
  </si>
  <si>
    <t>Coordinamento dei Responsabili. Revisione degli strumenti interni di regolamentazione del rapporto di lavoro: orari di lavoro e lavoro agile.</t>
  </si>
  <si>
    <t>M -  Realizzazione</t>
  </si>
  <si>
    <t xml:space="preserve">M -   Capacità di raggiungere gli obiettivi predisponendo i processi di lavoro e controllandone l’andamento;
 Capacità di rispettare e far rispettare le scadenze concordate; 
 Capacità di realizzare gli obiettivi rispettando i criteri quali-quantitativi;
</t>
  </si>
  <si>
    <t>N -  Presidio delle Attività</t>
  </si>
  <si>
    <t xml:space="preserve">N -  Capacità di stabilire tempi e modi di verifica dei risultati delle attività assegnate
 Capacità di verificare i risultati
 Capacità di comprendere le cause dello scostamento rispetto all’obiettivo
 Capacità di apportare eventuali correttivi
 Capacità di fornire feed-back sui risultati
</t>
  </si>
  <si>
    <t>Attuazione Controlli intrni</t>
  </si>
  <si>
    <t>Garantire le attività connesse al controllo successivo di regolarità degli atti sulla base delle disposizioni riportate nel Regolamento sui controlli interni adotatto dall'Ente in base alle disposizioni del DL 174/2012</t>
  </si>
  <si>
    <t>O -  Comunicazione</t>
  </si>
  <si>
    <t xml:space="preserve">O -  Capacità di adottare una modalità di ascolto attivo 
 Capacità di scegliere e predisporre codici e canali comunicativi coerenti con il contenuto e con gli interlocutori
 Capacità di essere chiari, concisi, completi 
 Capacità di adattare il linguaggio agli interlocutori
 Capacità di prevedere e comprendere il punto di vista dei diversi interlocutori
 Capacità di attivare azioni di verifica della comprensione dei messaggi
 Capacità di predisporre strategie e azioni di comunicazione istituzionale e di pubblicizzazione dei servizi
</t>
  </si>
  <si>
    <t>Elaborazione dell'aggiornamento e degli adempimenti relativi al Piano Anticorruzione e Trasparenza</t>
  </si>
  <si>
    <t>Ridurre le opportunità di manifestazione di casi di corruzione mediante la corretta e completa attuazione di quanto previsto nel PTPC adottato dall'ente</t>
  </si>
  <si>
    <t>Totale</t>
  </si>
  <si>
    <t>Media</t>
  </si>
  <si>
    <t>TOTALE  PESO  OBIETTIVI DI PERFORMANCE INDIVIDUALE</t>
  </si>
  <si>
    <t>Gestione flessibile del tempo lavoro in relazione alle esigenze dell'Ente</t>
  </si>
  <si>
    <t>Consigli, Giunte, Commissioni, Assemblee, orari al pubblico, Missioni</t>
  </si>
  <si>
    <t>Disponibilità a ricevere richieste di assistenza giuridico amministrativa da parte di Amministratori e apicali e dipendenti</t>
  </si>
  <si>
    <t>Regolamenti, interpretazione norme, predisposizione atti e appalti, aggiornamento giuridico a favore del personale dell'Ente</t>
  </si>
  <si>
    <t>Tempestività di risposta a richieste da parte di Amministratori e apicali</t>
  </si>
  <si>
    <t>Tempi di risposta sulle variabili precedenti</t>
  </si>
  <si>
    <t>Competenza a risolvere le variabili precedenti</t>
  </si>
  <si>
    <t>Capacità di gestione delle risorse attribuite (risorse strumentali e finanziarie)</t>
  </si>
  <si>
    <t>Grado di utilizzo delle risorse finanziarie, grado di utilizzo delle risorse strumentali</t>
  </si>
  <si>
    <t>Capacità di innovare e stimolare tecnologicamente e proceduralmente l'Ente</t>
  </si>
  <si>
    <t>Introduzione efficiente dei sistemi informativi e tecnocologici; semplificazione procedure</t>
  </si>
  <si>
    <t>Programmazione, valorizzazione, monitoraggio e controllo</t>
  </si>
  <si>
    <t>Disponibilità e  capacità ad espletare compiti ed attribuzioni diverse</t>
  </si>
  <si>
    <t>Raggiungimneto obiettivi specifici quale responsabile  servizi vari.</t>
  </si>
  <si>
    <t>TOTALE  PESO  COMPORTAMENTI PROFESSIONALI</t>
  </si>
  <si>
    <t>PERFORMANCE ORGANIZZATIVA</t>
  </si>
  <si>
    <t>0 ÷ 10</t>
  </si>
  <si>
    <t>11 ÷ 25</t>
  </si>
  <si>
    <t xml:space="preserve"> 26 ÷ 50</t>
  </si>
  <si>
    <t xml:space="preserve"> 51÷75</t>
  </si>
  <si>
    <t xml:space="preserve"> 76 ÷100</t>
  </si>
  <si>
    <t>Obiettivi di Performance</t>
  </si>
  <si>
    <t xml:space="preserve">TOTALE  PESO  OBIETTIVI DI RISULTATO </t>
  </si>
  <si>
    <t>ESITO OBIETTIVI</t>
  </si>
  <si>
    <t>VALUTAZIONE PERFORMANCE  DEL SEGRETARIO</t>
  </si>
  <si>
    <t>ESITO COMPLESSIVO</t>
  </si>
  <si>
    <t>ESITO COMPORTAMENTI</t>
  </si>
  <si>
    <t>VALUTAZIONE PERFORMANCE ORGANIZZATIVA</t>
  </si>
  <si>
    <t>ESITO PERF. ORGANIZZATIVA</t>
  </si>
  <si>
    <t>Armonizzazione della disciplina interna al contesto normativo sovraordinato, CCNL (pausa obbligatoria) e disciplina del lavoro agile ordinario o legato a situazioni emergenziali</t>
  </si>
  <si>
    <t>Elaborazione del P.I.A.O.</t>
  </si>
  <si>
    <t>Introduzione del piano integrato di attività ed organizzazione, attualmente rinviato al 30/04/2022 in forma semplificata per il Comune di Sardara -presentazione della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</si>
</sst>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€_-;\-* #,##0\ _€_-;_-* &quot;-&quot;\ _€_-;_-@_-"/>
    <numFmt numFmtId="43" formatCode="_-* #,##0.00\ _€_-;\-* #,##0.00\ _€_-;_-* &quot;-&quot;??\ _€_-;_-@_-"/>
    <numFmt numFmtId="164" formatCode="_-* #,##0_-;\-* #,##0_-;_-* &quot;-&quot;??_-;_-@_-"/>
    <numFmt numFmtId="165" formatCode="0.0"/>
    <numFmt numFmtId="166" formatCode="_-* #,##0.0_-;\-* #,##0.0_-;_-* &quot;-&quot;??_-;_-@_-"/>
    <numFmt numFmtId="167" formatCode="_-* #,##0_-;\-* #,##0_-;_-* &quot;-&quot;_-;_-@_-"/>
    <numFmt numFmtId="168" formatCode="_-* #,##0.00_-;\-* #,##0.0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Garamond"/>
      <family val="1"/>
    </font>
    <font>
      <b/>
      <i/>
      <sz val="16"/>
      <name val="Garamond"/>
      <family val="1"/>
    </font>
    <font>
      <b/>
      <sz val="14"/>
      <name val="Garamond"/>
      <family val="1"/>
    </font>
    <font>
      <b/>
      <sz val="12"/>
      <name val="Garamond"/>
      <family val="1"/>
    </font>
    <font>
      <b/>
      <i/>
      <sz val="14"/>
      <name val="Garamond"/>
      <family val="1"/>
    </font>
    <font>
      <sz val="12"/>
      <name val="Garamond"/>
      <family val="1"/>
    </font>
    <font>
      <b/>
      <i/>
      <sz val="18"/>
      <name val="Garamond"/>
      <family val="1"/>
    </font>
    <font>
      <b/>
      <sz val="10"/>
      <name val="Garamond"/>
      <family val="1"/>
    </font>
    <font>
      <sz val="10"/>
      <name val="Arial"/>
      <family val="2"/>
    </font>
    <font>
      <sz val="10"/>
      <name val="Garamond"/>
      <family val="1"/>
    </font>
    <font>
      <b/>
      <i/>
      <sz val="10"/>
      <name val="Garamond"/>
      <family val="1"/>
    </font>
    <font>
      <b/>
      <i/>
      <sz val="12"/>
      <color rgb="FFFF0000"/>
      <name val="Garamond"/>
      <family val="1"/>
    </font>
    <font>
      <b/>
      <sz val="8"/>
      <name val="Garamond"/>
      <family val="1"/>
    </font>
    <font>
      <b/>
      <sz val="18"/>
      <name val="Garamond"/>
      <family val="1"/>
    </font>
    <font>
      <sz val="11"/>
      <name val="Garamond"/>
      <family val="1"/>
    </font>
    <font>
      <sz val="11"/>
      <color theme="1"/>
      <name val="Garamond"/>
      <family val="1"/>
    </font>
    <font>
      <sz val="12"/>
      <color rgb="FFFF0000"/>
      <name val="Garamond"/>
      <family val="1"/>
    </font>
    <font>
      <b/>
      <sz val="9"/>
      <name val="Garamond"/>
      <family val="1"/>
    </font>
    <font>
      <b/>
      <i/>
      <sz val="11"/>
      <name val="Garamond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Arial"/>
      <family val="2"/>
    </font>
    <font>
      <sz val="11"/>
      <name val="Wingdings"/>
      <charset val="2"/>
    </font>
    <font>
      <sz val="10"/>
      <name val="Tahoma"/>
      <family val="2"/>
    </font>
    <font>
      <sz val="9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gray06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5"/>
        <bgColor indexed="64"/>
      </patternFill>
    </fill>
  </fills>
  <borders count="6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theme="3" tint="0.59999389629810485"/>
      </left>
      <right style="thin">
        <color theme="3" tint="0.59999389629810485"/>
      </right>
      <top style="double">
        <color indexed="64"/>
      </top>
      <bottom style="thin">
        <color theme="3" tint="0.59999389629810485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theme="3" tint="0.39997558519241921"/>
      </right>
      <top/>
      <bottom/>
      <diagonal/>
    </border>
    <border>
      <left/>
      <right style="thin">
        <color theme="3" tint="0.39997558519241921"/>
      </right>
      <top style="thin">
        <color theme="3" tint="0.59999389629810485"/>
      </top>
      <bottom/>
      <diagonal/>
    </border>
    <border>
      <left/>
      <right style="thin">
        <color theme="3" tint="0.3999755851924192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3" tint="0.59999389629810485"/>
      </left>
      <right style="thin">
        <color theme="3" tint="0.39997558519241921"/>
      </right>
      <top style="thin">
        <color theme="3" tint="0.59999389629810485"/>
      </top>
      <bottom style="thin">
        <color theme="3" tint="0.5999938962981048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3" tint="0.39997558519241921"/>
      </right>
      <top/>
      <bottom style="thin">
        <color theme="3" tint="0.59999389629810485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/>
      <diagonal/>
    </border>
    <border>
      <left style="thin">
        <color theme="3" tint="0.59999389629810485"/>
      </left>
      <right style="thin">
        <color theme="3" tint="0.59999389629810485"/>
      </right>
      <top/>
      <bottom/>
      <diagonal/>
    </border>
    <border>
      <left style="thin">
        <color theme="3" tint="0.59999389629810485"/>
      </left>
      <right style="thin">
        <color theme="3" tint="0.59999389629810485"/>
      </right>
      <top/>
      <bottom style="thin">
        <color theme="3" tint="0.59999389629810485"/>
      </bottom>
      <diagonal/>
    </border>
    <border>
      <left style="thin">
        <color theme="3" tint="0.59999389629810485"/>
      </left>
      <right/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39997558519241921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 tint="0.59999389629810485"/>
      </left>
      <right/>
      <top style="thin">
        <color theme="3" tint="0.59999389629810485"/>
      </top>
      <bottom/>
      <diagonal/>
    </border>
    <border>
      <left/>
      <right/>
      <top style="thin">
        <color theme="3" tint="0.59999389629810485"/>
      </top>
      <bottom/>
      <diagonal/>
    </border>
    <border>
      <left/>
      <right style="thin">
        <color theme="3" tint="0.59999389629810485"/>
      </right>
      <top style="thin">
        <color theme="3" tint="0.59999389629810485"/>
      </top>
      <bottom/>
      <diagonal/>
    </border>
    <border>
      <left style="thin">
        <color theme="3" tint="0.59999389629810485"/>
      </left>
      <right/>
      <top/>
      <bottom style="thin">
        <color theme="3" tint="0.59999389629810485"/>
      </bottom>
      <diagonal/>
    </border>
    <border>
      <left/>
      <right/>
      <top/>
      <bottom style="thin">
        <color theme="3" tint="0.59999389629810485"/>
      </bottom>
      <diagonal/>
    </border>
    <border>
      <left/>
      <right style="thin">
        <color theme="3" tint="0.59999389629810485"/>
      </right>
      <top/>
      <bottom style="thin">
        <color theme="3" tint="0.59999389629810485"/>
      </bottom>
      <diagonal/>
    </border>
    <border>
      <left style="thin">
        <color theme="3" tint="0.59999389629810485"/>
      </left>
      <right/>
      <top/>
      <bottom/>
      <diagonal/>
    </border>
    <border>
      <left/>
      <right style="thin">
        <color theme="3" tint="0.59999389629810485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 style="double">
        <color indexed="64"/>
      </right>
      <top style="thin">
        <color theme="3" tint="0.59999389629810485"/>
      </top>
      <bottom style="thin">
        <color theme="3" tint="0.5999938962981048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theme="3" tint="0.399975585192419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thin">
        <color theme="3" tint="0.39997558519241921"/>
      </right>
      <top/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46">
    <xf numFmtId="0" fontId="0" fillId="0" borderId="0" xfId="0"/>
    <xf numFmtId="9" fontId="2" fillId="2" borderId="1" xfId="3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justify" vertical="center"/>
    </xf>
    <xf numFmtId="9" fontId="2" fillId="2" borderId="2" xfId="3" applyFont="1" applyFill="1" applyBorder="1" applyAlignment="1">
      <alignment vertical="center"/>
    </xf>
    <xf numFmtId="9" fontId="3" fillId="2" borderId="3" xfId="3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9" fontId="2" fillId="2" borderId="6" xfId="3" applyFont="1" applyFill="1" applyBorder="1" applyAlignment="1">
      <alignment vertical="center"/>
    </xf>
    <xf numFmtId="9" fontId="3" fillId="2" borderId="8" xfId="3" applyFont="1" applyFill="1" applyBorder="1" applyAlignment="1">
      <alignment vertical="center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9" fontId="2" fillId="2" borderId="11" xfId="3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justify" vertical="center"/>
    </xf>
    <xf numFmtId="9" fontId="2" fillId="2" borderId="0" xfId="3" applyFont="1" applyFill="1" applyBorder="1" applyAlignment="1">
      <alignment vertical="center"/>
    </xf>
    <xf numFmtId="9" fontId="2" fillId="2" borderId="12" xfId="3" applyFont="1" applyFill="1" applyBorder="1" applyAlignment="1">
      <alignment vertical="center"/>
    </xf>
    <xf numFmtId="9" fontId="2" fillId="2" borderId="13" xfId="3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5" fillId="3" borderId="7" xfId="0" applyFont="1" applyFill="1" applyBorder="1" applyAlignment="1" applyProtection="1">
      <alignment horizontal="justify" vertical="center" wrapText="1"/>
    </xf>
    <xf numFmtId="0" fontId="5" fillId="3" borderId="0" xfId="0" applyFont="1" applyFill="1" applyBorder="1" applyAlignment="1" applyProtection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justify" vertical="center" wrapText="1"/>
    </xf>
    <xf numFmtId="9" fontId="6" fillId="2" borderId="0" xfId="3" applyFont="1" applyFill="1" applyBorder="1" applyAlignment="1">
      <alignment vertical="center"/>
    </xf>
    <xf numFmtId="1" fontId="8" fillId="0" borderId="16" xfId="3" applyNumberFormat="1" applyFont="1" applyFill="1" applyBorder="1" applyAlignment="1">
      <alignment vertical="center"/>
    </xf>
    <xf numFmtId="0" fontId="7" fillId="0" borderId="17" xfId="0" applyFont="1" applyBorder="1" applyAlignment="1">
      <alignment horizontal="justify" vertical="center" wrapText="1"/>
    </xf>
    <xf numFmtId="0" fontId="7" fillId="0" borderId="18" xfId="0" applyFont="1" applyBorder="1" applyAlignment="1">
      <alignment horizontal="justify" vertical="center" wrapText="1"/>
    </xf>
    <xf numFmtId="9" fontId="2" fillId="2" borderId="19" xfId="3" applyFont="1" applyFill="1" applyBorder="1" applyAlignment="1">
      <alignment vertical="center"/>
    </xf>
    <xf numFmtId="0" fontId="9" fillId="4" borderId="7" xfId="0" applyFont="1" applyFill="1" applyBorder="1" applyAlignment="1">
      <alignment horizontal="center" vertical="center" wrapText="1"/>
    </xf>
    <xf numFmtId="0" fontId="11" fillId="0" borderId="0" xfId="0" applyFont="1"/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4" borderId="7" xfId="0" applyFont="1" applyFill="1" applyBorder="1" applyAlignment="1">
      <alignment horizontal="center" vertical="center"/>
    </xf>
    <xf numFmtId="9" fontId="12" fillId="4" borderId="7" xfId="2" applyNumberFormat="1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 applyProtection="1">
      <alignment horizontal="justify" vertical="center" wrapText="1"/>
    </xf>
    <xf numFmtId="2" fontId="11" fillId="5" borderId="7" xfId="1" quotePrefix="1" applyNumberFormat="1" applyFont="1" applyFill="1" applyBorder="1" applyAlignment="1">
      <alignment horizontal="justify" vertical="center" wrapText="1"/>
    </xf>
    <xf numFmtId="164" fontId="11" fillId="5" borderId="7" xfId="1" applyNumberFormat="1" applyFont="1" applyFill="1" applyBorder="1" applyAlignment="1">
      <alignment horizontal="justify" vertical="center" wrapText="1"/>
    </xf>
    <xf numFmtId="43" fontId="9" fillId="5" borderId="7" xfId="1" applyFont="1" applyFill="1" applyBorder="1" applyAlignment="1">
      <alignment horizontal="center" vertical="center" wrapText="1"/>
    </xf>
    <xf numFmtId="9" fontId="11" fillId="5" borderId="23" xfId="3" applyFont="1" applyFill="1" applyBorder="1" applyAlignment="1">
      <alignment horizontal="center" vertical="center"/>
    </xf>
    <xf numFmtId="9" fontId="11" fillId="5" borderId="24" xfId="3" applyFont="1" applyFill="1" applyBorder="1" applyAlignment="1">
      <alignment horizontal="center" vertical="center"/>
    </xf>
    <xf numFmtId="9" fontId="11" fillId="5" borderId="7" xfId="3" applyFont="1" applyFill="1" applyBorder="1" applyAlignment="1">
      <alignment horizontal="center" vertical="center"/>
    </xf>
    <xf numFmtId="9" fontId="11" fillId="6" borderId="7" xfId="3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7" fillId="0" borderId="25" xfId="0" applyFont="1" applyBorder="1" applyAlignment="1">
      <alignment horizontal="justify" vertical="center" wrapText="1"/>
    </xf>
    <xf numFmtId="0" fontId="7" fillId="0" borderId="26" xfId="0" applyFont="1" applyBorder="1" applyAlignment="1">
      <alignment horizontal="justify" vertical="center" wrapText="1"/>
    </xf>
    <xf numFmtId="1" fontId="14" fillId="4" borderId="7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164" fontId="2" fillId="4" borderId="7" xfId="0" applyNumberFormat="1" applyFont="1" applyFill="1" applyBorder="1" applyAlignment="1">
      <alignment horizontal="justify" vertical="center" wrapText="1"/>
    </xf>
    <xf numFmtId="0" fontId="5" fillId="4" borderId="7" xfId="0" applyFont="1" applyFill="1" applyBorder="1" applyAlignment="1">
      <alignment horizontal="center" vertical="center" wrapText="1"/>
    </xf>
    <xf numFmtId="1" fontId="5" fillId="4" borderId="7" xfId="0" applyNumberFormat="1" applyFont="1" applyFill="1" applyBorder="1" applyAlignment="1">
      <alignment horizontal="center" vertical="center" wrapText="1"/>
    </xf>
    <xf numFmtId="1" fontId="15" fillId="4" borderId="7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justify"/>
    </xf>
    <xf numFmtId="0" fontId="17" fillId="0" borderId="0" xfId="0" applyFont="1"/>
    <xf numFmtId="0" fontId="11" fillId="5" borderId="29" xfId="0" applyFont="1" applyFill="1" applyBorder="1" applyAlignment="1" applyProtection="1">
      <alignment horizontal="justify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2" fontId="2" fillId="4" borderId="7" xfId="0" applyNumberFormat="1" applyFont="1" applyFill="1" applyBorder="1" applyAlignment="1">
      <alignment vertical="center" wrapText="1"/>
    </xf>
    <xf numFmtId="1" fontId="5" fillId="4" borderId="7" xfId="0" applyNumberFormat="1" applyFont="1" applyFill="1" applyBorder="1" applyAlignment="1">
      <alignment vertical="center" wrapText="1"/>
    </xf>
    <xf numFmtId="0" fontId="2" fillId="4" borderId="7" xfId="0" applyFont="1" applyFill="1" applyBorder="1" applyAlignment="1" applyProtection="1">
      <alignment horizontal="center" vertical="center" wrapText="1"/>
      <protection locked="0"/>
    </xf>
    <xf numFmtId="0" fontId="7" fillId="5" borderId="7" xfId="0" applyFont="1" applyFill="1" applyBorder="1" applyAlignment="1">
      <alignment horizontal="justify" vertical="center" wrapText="1"/>
    </xf>
    <xf numFmtId="43" fontId="11" fillId="5" borderId="7" xfId="1" applyFont="1" applyFill="1" applyBorder="1" applyAlignment="1">
      <alignment horizontal="justify" vertical="center" wrapText="1"/>
    </xf>
    <xf numFmtId="1" fontId="9" fillId="5" borderId="7" xfId="1" applyNumberFormat="1" applyFont="1" applyFill="1" applyBorder="1" applyAlignment="1">
      <alignment horizontal="center" vertical="center" wrapText="1"/>
    </xf>
    <xf numFmtId="9" fontId="2" fillId="5" borderId="7" xfId="3" applyFont="1" applyFill="1" applyBorder="1" applyAlignment="1">
      <alignment horizontal="center" vertical="center"/>
    </xf>
    <xf numFmtId="9" fontId="3" fillId="6" borderId="7" xfId="3" applyFont="1" applyFill="1" applyBorder="1" applyAlignment="1">
      <alignment vertical="center"/>
    </xf>
    <xf numFmtId="0" fontId="18" fillId="5" borderId="7" xfId="0" applyFont="1" applyFill="1" applyBorder="1" applyAlignment="1">
      <alignment horizontal="justify" vertical="center" wrapText="1"/>
    </xf>
    <xf numFmtId="0" fontId="2" fillId="3" borderId="7" xfId="0" applyFont="1" applyFill="1" applyBorder="1" applyAlignment="1">
      <alignment horizontal="center" vertical="center" wrapText="1"/>
    </xf>
    <xf numFmtId="1" fontId="19" fillId="3" borderId="7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1" fontId="5" fillId="3" borderId="7" xfId="0" applyNumberFormat="1" applyFont="1" applyFill="1" applyBorder="1" applyAlignment="1">
      <alignment horizontal="center" vertical="center" wrapText="1"/>
    </xf>
    <xf numFmtId="1" fontId="15" fillId="3" borderId="7" xfId="0" applyNumberFormat="1" applyFont="1" applyFill="1" applyBorder="1" applyAlignment="1">
      <alignment horizontal="center" vertical="center" wrapText="1"/>
    </xf>
    <xf numFmtId="9" fontId="3" fillId="2" borderId="0" xfId="3" applyFont="1" applyFill="1" applyBorder="1" applyAlignment="1">
      <alignment vertical="center"/>
    </xf>
    <xf numFmtId="9" fontId="3" fillId="2" borderId="0" xfId="3" applyFont="1" applyFill="1" applyBorder="1" applyAlignment="1">
      <alignment horizontal="left" vertical="center"/>
    </xf>
    <xf numFmtId="9" fontId="20" fillId="2" borderId="0" xfId="3" applyFont="1" applyFill="1" applyBorder="1" applyAlignment="1">
      <alignment horizontal="center" vertical="center"/>
    </xf>
    <xf numFmtId="164" fontId="3" fillId="0" borderId="35" xfId="1" applyNumberFormat="1" applyFont="1" applyFill="1" applyBorder="1" applyAlignment="1">
      <alignment vertical="center"/>
    </xf>
    <xf numFmtId="9" fontId="3" fillId="2" borderId="0" xfId="3" applyFont="1" applyFill="1" applyBorder="1" applyAlignment="1">
      <alignment vertical="center" wrapText="1"/>
    </xf>
    <xf numFmtId="9" fontId="3" fillId="0" borderId="35" xfId="3" applyFont="1" applyFill="1" applyBorder="1" applyAlignment="1">
      <alignment vertical="center"/>
    </xf>
    <xf numFmtId="9" fontId="3" fillId="2" borderId="0" xfId="3" applyFont="1" applyFill="1" applyBorder="1" applyAlignment="1">
      <alignment horizontal="center" vertical="center"/>
    </xf>
    <xf numFmtId="9" fontId="20" fillId="2" borderId="0" xfId="3" applyFont="1" applyFill="1" applyBorder="1" applyAlignment="1">
      <alignment vertical="center"/>
    </xf>
    <xf numFmtId="9" fontId="2" fillId="2" borderId="38" xfId="3" applyFont="1" applyFill="1" applyBorder="1" applyAlignment="1">
      <alignment vertical="center"/>
    </xf>
    <xf numFmtId="9" fontId="20" fillId="2" borderId="39" xfId="3" applyFont="1" applyFill="1" applyBorder="1" applyAlignment="1">
      <alignment vertical="center"/>
    </xf>
    <xf numFmtId="9" fontId="3" fillId="2" borderId="39" xfId="3" applyFont="1" applyFill="1" applyBorder="1" applyAlignment="1">
      <alignment vertical="center"/>
    </xf>
    <xf numFmtId="9" fontId="3" fillId="2" borderId="39" xfId="3" applyFont="1" applyFill="1" applyBorder="1" applyAlignment="1">
      <alignment vertical="center" wrapText="1"/>
    </xf>
    <xf numFmtId="9" fontId="3" fillId="2" borderId="40" xfId="3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justify" vertical="center"/>
    </xf>
    <xf numFmtId="9" fontId="2" fillId="0" borderId="0" xfId="3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9" fontId="2" fillId="0" borderId="0" xfId="3" applyFont="1" applyFill="1" applyAlignment="1">
      <alignment vertical="center"/>
    </xf>
    <xf numFmtId="9" fontId="11" fillId="6" borderId="7" xfId="3" applyFont="1" applyFill="1" applyBorder="1" applyAlignment="1">
      <alignment horizontal="center" vertical="center" wrapText="1"/>
    </xf>
    <xf numFmtId="9" fontId="3" fillId="2" borderId="0" xfId="3" applyFont="1" applyFill="1" applyBorder="1" applyAlignment="1">
      <alignment horizontal="left" vertical="center"/>
    </xf>
    <xf numFmtId="9" fontId="2" fillId="2" borderId="41" xfId="3" applyFont="1" applyFill="1" applyBorder="1" applyAlignment="1">
      <alignment vertical="center"/>
    </xf>
    <xf numFmtId="9" fontId="3" fillId="2" borderId="44" xfId="3" applyFont="1" applyFill="1" applyBorder="1" applyAlignment="1">
      <alignment vertical="center"/>
    </xf>
    <xf numFmtId="9" fontId="2" fillId="2" borderId="45" xfId="3" applyFont="1" applyFill="1" applyBorder="1" applyAlignment="1">
      <alignment vertical="center"/>
    </xf>
    <xf numFmtId="0" fontId="6" fillId="2" borderId="46" xfId="0" applyFont="1" applyFill="1" applyBorder="1" applyAlignment="1">
      <alignment vertical="center"/>
    </xf>
    <xf numFmtId="0" fontId="5" fillId="0" borderId="47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 vertical="center" wrapText="1"/>
    </xf>
    <xf numFmtId="9" fontId="3" fillId="2" borderId="13" xfId="3" applyFont="1" applyFill="1" applyBorder="1" applyAlignment="1">
      <alignment vertical="center"/>
    </xf>
    <xf numFmtId="1" fontId="6" fillId="0" borderId="47" xfId="3" applyNumberFormat="1" applyFont="1" applyFill="1" applyBorder="1" applyAlignment="1">
      <alignment vertical="center"/>
    </xf>
    <xf numFmtId="0" fontId="2" fillId="2" borderId="46" xfId="0" applyFont="1" applyFill="1" applyBorder="1" applyAlignment="1">
      <alignment vertical="center"/>
    </xf>
    <xf numFmtId="9" fontId="2" fillId="7" borderId="48" xfId="3" applyFont="1" applyFill="1" applyBorder="1" applyAlignment="1">
      <alignment horizontal="center" vertical="center" textRotation="90" wrapText="1"/>
    </xf>
    <xf numFmtId="0" fontId="2" fillId="7" borderId="48" xfId="0" applyFont="1" applyFill="1" applyBorder="1" applyAlignment="1">
      <alignment horizontal="center" vertical="center"/>
    </xf>
    <xf numFmtId="9" fontId="2" fillId="7" borderId="48" xfId="2" applyNumberFormat="1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7" borderId="48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 applyProtection="1">
      <alignment horizontal="justify" vertical="center" wrapText="1"/>
    </xf>
    <xf numFmtId="166" fontId="11" fillId="0" borderId="48" xfId="1" applyNumberFormat="1" applyFont="1" applyFill="1" applyBorder="1" applyAlignment="1">
      <alignment horizontal="justify" vertical="center" wrapText="1"/>
    </xf>
    <xf numFmtId="2" fontId="11" fillId="0" borderId="48" xfId="1" applyNumberFormat="1" applyFont="1" applyFill="1" applyBorder="1" applyAlignment="1">
      <alignment horizontal="justify" vertical="center" wrapText="1"/>
    </xf>
    <xf numFmtId="2" fontId="11" fillId="0" borderId="48" xfId="1" quotePrefix="1" applyNumberFormat="1" applyFont="1" applyFill="1" applyBorder="1" applyAlignment="1">
      <alignment horizontal="justify" vertical="center" wrapText="1"/>
    </xf>
    <xf numFmtId="167" fontId="9" fillId="7" borderId="48" xfId="1" applyNumberFormat="1" applyFont="1" applyFill="1" applyBorder="1" applyAlignment="1">
      <alignment horizontal="center" vertical="center" wrapText="1"/>
    </xf>
    <xf numFmtId="167" fontId="9" fillId="6" borderId="48" xfId="1" applyNumberFormat="1" applyFont="1" applyFill="1" applyBorder="1" applyAlignment="1">
      <alignment horizontal="center" vertical="center" wrapText="1"/>
    </xf>
    <xf numFmtId="9" fontId="11" fillId="0" borderId="48" xfId="3" applyFont="1" applyFill="1" applyBorder="1" applyAlignment="1">
      <alignment horizontal="center" vertical="center"/>
    </xf>
    <xf numFmtId="1" fontId="23" fillId="8" borderId="48" xfId="0" applyNumberFormat="1" applyFont="1" applyFill="1" applyBorder="1" applyAlignment="1">
      <alignment horizontal="center" vertical="center"/>
    </xf>
    <xf numFmtId="164" fontId="2" fillId="8" borderId="48" xfId="0" applyNumberFormat="1" applyFont="1" applyFill="1" applyBorder="1" applyAlignment="1">
      <alignment horizontal="justify" vertical="center" wrapText="1"/>
    </xf>
    <xf numFmtId="0" fontId="24" fillId="0" borderId="0" xfId="0" applyFont="1" applyAlignment="1">
      <alignment horizontal="justify"/>
    </xf>
    <xf numFmtId="164" fontId="2" fillId="9" borderId="48" xfId="0" applyNumberFormat="1" applyFont="1" applyFill="1" applyBorder="1" applyAlignment="1">
      <alignment horizontal="justify" vertical="center" wrapText="1"/>
    </xf>
    <xf numFmtId="0" fontId="5" fillId="8" borderId="48" xfId="0" applyFont="1" applyFill="1" applyBorder="1" applyAlignment="1">
      <alignment horizontal="center" vertical="center" wrapText="1"/>
    </xf>
    <xf numFmtId="1" fontId="5" fillId="8" borderId="48" xfId="0" applyNumberFormat="1" applyFont="1" applyFill="1" applyBorder="1" applyAlignment="1">
      <alignment horizontal="center" vertical="center" wrapText="1"/>
    </xf>
    <xf numFmtId="0" fontId="25" fillId="0" borderId="48" xfId="0" applyFont="1" applyBorder="1" applyAlignment="1">
      <alignment horizontal="justify" vertical="center" wrapText="1"/>
    </xf>
    <xf numFmtId="164" fontId="11" fillId="0" borderId="48" xfId="1" applyNumberFormat="1" applyFont="1" applyFill="1" applyBorder="1" applyAlignment="1">
      <alignment horizontal="justify" vertical="center" wrapText="1"/>
    </xf>
    <xf numFmtId="43" fontId="11" fillId="0" borderId="48" xfId="1" applyFont="1" applyFill="1" applyBorder="1" applyAlignment="1">
      <alignment horizontal="justify" vertical="center" wrapText="1"/>
    </xf>
    <xf numFmtId="9" fontId="2" fillId="0" borderId="48" xfId="3" applyFont="1" applyFill="1" applyBorder="1" applyAlignment="1">
      <alignment horizontal="center" vertical="center"/>
    </xf>
    <xf numFmtId="0" fontId="25" fillId="0" borderId="48" xfId="0" applyFont="1" applyFill="1" applyBorder="1" applyAlignment="1">
      <alignment horizontal="justify" vertical="center" wrapText="1"/>
    </xf>
    <xf numFmtId="0" fontId="25" fillId="0" borderId="48" xfId="0" applyFont="1" applyBorder="1" applyAlignment="1">
      <alignment vertical="center" wrapText="1"/>
    </xf>
    <xf numFmtId="0" fontId="26" fillId="0" borderId="48" xfId="0" applyFont="1" applyBorder="1" applyAlignment="1">
      <alignment vertical="center" wrapText="1"/>
    </xf>
    <xf numFmtId="0" fontId="12" fillId="0" borderId="48" xfId="0" applyFont="1" applyFill="1" applyBorder="1" applyAlignment="1" applyProtection="1">
      <alignment horizontal="justify" vertical="center" wrapText="1"/>
    </xf>
    <xf numFmtId="43" fontId="11" fillId="7" borderId="48" xfId="1" applyFont="1" applyFill="1" applyBorder="1" applyAlignment="1">
      <alignment horizontal="center" vertical="center" wrapText="1"/>
    </xf>
    <xf numFmtId="164" fontId="5" fillId="8" borderId="48" xfId="1" applyNumberFormat="1" applyFont="1" applyFill="1" applyBorder="1" applyAlignment="1">
      <alignment horizontal="center" vertical="center" wrapText="1"/>
    </xf>
    <xf numFmtId="9" fontId="3" fillId="2" borderId="46" xfId="3" applyFont="1" applyFill="1" applyBorder="1" applyAlignment="1">
      <alignment vertical="center"/>
    </xf>
    <xf numFmtId="9" fontId="2" fillId="7" borderId="0" xfId="3" applyFont="1" applyFill="1" applyBorder="1" applyAlignment="1">
      <alignment horizontal="center" vertical="center" textRotation="90" wrapText="1"/>
    </xf>
    <xf numFmtId="0" fontId="2" fillId="7" borderId="0" xfId="0" applyFont="1" applyFill="1" applyBorder="1" applyAlignment="1">
      <alignment horizontal="center" vertical="center"/>
    </xf>
    <xf numFmtId="9" fontId="2" fillId="7" borderId="0" xfId="2" applyNumberFormat="1" applyFont="1" applyFill="1" applyBorder="1" applyAlignment="1">
      <alignment horizontal="center" vertical="center" wrapText="1"/>
    </xf>
    <xf numFmtId="0" fontId="2" fillId="7" borderId="46" xfId="0" applyFont="1" applyFill="1" applyBorder="1" applyAlignment="1">
      <alignment vertical="center" wrapText="1"/>
    </xf>
    <xf numFmtId="0" fontId="2" fillId="7" borderId="0" xfId="0" applyFont="1" applyFill="1" applyBorder="1" applyAlignment="1">
      <alignment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 applyProtection="1">
      <alignment horizontal="justify" vertical="center" wrapText="1"/>
    </xf>
    <xf numFmtId="0" fontId="2" fillId="0" borderId="0" xfId="0" applyFont="1" applyFill="1" applyBorder="1" applyAlignment="1" applyProtection="1">
      <alignment horizontal="justify" vertical="center" wrapText="1"/>
    </xf>
    <xf numFmtId="166" fontId="11" fillId="0" borderId="0" xfId="1" applyNumberFormat="1" applyFont="1" applyFill="1" applyBorder="1" applyAlignment="1">
      <alignment horizontal="justify" vertical="center" wrapText="1"/>
    </xf>
    <xf numFmtId="2" fontId="11" fillId="0" borderId="0" xfId="1" quotePrefix="1" applyNumberFormat="1" applyFont="1" applyFill="1" applyBorder="1" applyAlignment="1">
      <alignment horizontal="justify" vertical="center" wrapText="1"/>
    </xf>
    <xf numFmtId="167" fontId="9" fillId="7" borderId="0" xfId="1" applyNumberFormat="1" applyFont="1" applyFill="1" applyBorder="1" applyAlignment="1">
      <alignment horizontal="center" vertical="center" wrapText="1"/>
    </xf>
    <xf numFmtId="9" fontId="2" fillId="0" borderId="0" xfId="3" applyFont="1" applyFill="1" applyBorder="1" applyAlignment="1">
      <alignment horizontal="center" vertical="center"/>
    </xf>
    <xf numFmtId="1" fontId="23" fillId="8" borderId="0" xfId="0" applyNumberFormat="1" applyFont="1" applyFill="1" applyBorder="1" applyAlignment="1">
      <alignment horizontal="center" vertical="center"/>
    </xf>
    <xf numFmtId="164" fontId="2" fillId="8" borderId="0" xfId="0" applyNumberFormat="1" applyFont="1" applyFill="1" applyBorder="1" applyAlignment="1">
      <alignment horizontal="justify" vertical="center" wrapText="1"/>
    </xf>
    <xf numFmtId="0" fontId="2" fillId="8" borderId="0" xfId="0" applyFont="1" applyFill="1" applyBorder="1" applyAlignment="1">
      <alignment horizontal="center" vertical="center" wrapText="1"/>
    </xf>
    <xf numFmtId="1" fontId="2" fillId="8" borderId="0" xfId="0" applyNumberFormat="1" applyFont="1" applyFill="1" applyBorder="1" applyAlignment="1">
      <alignment horizontal="center" vertical="center" wrapText="1"/>
    </xf>
    <xf numFmtId="9" fontId="2" fillId="2" borderId="0" xfId="3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vertical="center"/>
    </xf>
    <xf numFmtId="164" fontId="3" fillId="0" borderId="48" xfId="1" applyNumberFormat="1" applyFont="1" applyFill="1" applyBorder="1" applyAlignment="1">
      <alignment vertical="center"/>
    </xf>
    <xf numFmtId="9" fontId="3" fillId="2" borderId="46" xfId="3" applyFont="1" applyFill="1" applyBorder="1" applyAlignment="1">
      <alignment horizontal="center" vertical="center" wrapText="1"/>
    </xf>
    <xf numFmtId="9" fontId="2" fillId="2" borderId="52" xfId="3" applyFont="1" applyFill="1" applyBorder="1" applyAlignment="1">
      <alignment vertical="center"/>
    </xf>
    <xf numFmtId="9" fontId="3" fillId="2" borderId="53" xfId="3" applyFont="1" applyFill="1" applyBorder="1" applyAlignment="1">
      <alignment vertical="center"/>
    </xf>
    <xf numFmtId="9" fontId="3" fillId="2" borderId="54" xfId="3" applyFont="1" applyFill="1" applyBorder="1" applyAlignment="1">
      <alignment vertical="center"/>
    </xf>
    <xf numFmtId="9" fontId="6" fillId="2" borderId="54" xfId="3" applyFont="1" applyFill="1" applyBorder="1" applyAlignment="1">
      <alignment vertical="center"/>
    </xf>
    <xf numFmtId="9" fontId="3" fillId="2" borderId="55" xfId="3" applyFont="1" applyFill="1" applyBorder="1" applyAlignment="1">
      <alignment vertical="center"/>
    </xf>
    <xf numFmtId="9" fontId="3" fillId="2" borderId="56" xfId="3" applyFont="1" applyFill="1" applyBorder="1" applyAlignment="1">
      <alignment vertical="center"/>
    </xf>
    <xf numFmtId="9" fontId="3" fillId="2" borderId="57" xfId="3" applyFont="1" applyFill="1" applyBorder="1" applyAlignment="1">
      <alignment vertical="center"/>
    </xf>
    <xf numFmtId="43" fontId="3" fillId="0" borderId="47" xfId="1" applyFont="1" applyFill="1" applyBorder="1" applyAlignment="1">
      <alignment vertical="center"/>
    </xf>
    <xf numFmtId="9" fontId="3" fillId="0" borderId="47" xfId="3" applyFont="1" applyFill="1" applyBorder="1" applyAlignment="1">
      <alignment vertical="center"/>
    </xf>
    <xf numFmtId="9" fontId="3" fillId="2" borderId="56" xfId="3" applyFont="1" applyFill="1" applyBorder="1" applyAlignment="1">
      <alignment horizontal="center" vertical="center"/>
    </xf>
    <xf numFmtId="9" fontId="3" fillId="2" borderId="52" xfId="3" applyFont="1" applyFill="1" applyBorder="1" applyAlignment="1">
      <alignment vertical="center"/>
    </xf>
    <xf numFmtId="9" fontId="3" fillId="2" borderId="58" xfId="3" applyFont="1" applyFill="1" applyBorder="1" applyAlignment="1">
      <alignment vertical="center"/>
    </xf>
    <xf numFmtId="9" fontId="3" fillId="2" borderId="59" xfId="3" applyFont="1" applyFill="1" applyBorder="1" applyAlignment="1">
      <alignment vertical="center"/>
    </xf>
    <xf numFmtId="9" fontId="3" fillId="2" borderId="60" xfId="3" applyFont="1" applyFill="1" applyBorder="1" applyAlignment="1">
      <alignment vertical="center"/>
    </xf>
    <xf numFmtId="168" fontId="11" fillId="5" borderId="7" xfId="1" applyNumberFormat="1" applyFont="1" applyFill="1" applyBorder="1" applyAlignment="1">
      <alignment horizontal="justify" vertical="center" wrapText="1"/>
    </xf>
    <xf numFmtId="9" fontId="6" fillId="2" borderId="0" xfId="3" applyFont="1" applyFill="1" applyBorder="1" applyAlignment="1">
      <alignment horizontal="right" vertical="center"/>
    </xf>
    <xf numFmtId="9" fontId="6" fillId="2" borderId="8" xfId="3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1" fontId="14" fillId="3" borderId="7" xfId="0" applyNumberFormat="1" applyFont="1" applyFill="1" applyBorder="1" applyAlignment="1">
      <alignment horizontal="center" vertical="center"/>
    </xf>
    <xf numFmtId="9" fontId="3" fillId="2" borderId="0" xfId="3" applyFont="1" applyFill="1" applyBorder="1" applyAlignment="1">
      <alignment horizontal="left" vertical="center"/>
    </xf>
    <xf numFmtId="9" fontId="2" fillId="4" borderId="36" xfId="3" applyFont="1" applyFill="1" applyBorder="1" applyAlignment="1">
      <alignment horizontal="center" vertical="center"/>
    </xf>
    <xf numFmtId="9" fontId="2" fillId="4" borderId="7" xfId="3" applyFont="1" applyFill="1" applyBorder="1" applyAlignment="1">
      <alignment horizontal="center" vertical="center"/>
    </xf>
    <xf numFmtId="9" fontId="2" fillId="4" borderId="37" xfId="3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1" fontId="5" fillId="4" borderId="7" xfId="0" applyNumberFormat="1" applyFont="1" applyFill="1" applyBorder="1" applyAlignment="1">
      <alignment horizontal="center" vertical="center" wrapText="1"/>
    </xf>
    <xf numFmtId="0" fontId="6" fillId="4" borderId="27" xfId="0" applyFont="1" applyFill="1" applyBorder="1" applyAlignment="1" applyProtection="1">
      <alignment horizontal="center" vertical="center" wrapText="1"/>
      <protection locked="0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33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4" borderId="34" xfId="0" applyFont="1" applyFill="1" applyBorder="1" applyAlignment="1" applyProtection="1">
      <alignment horizontal="center" vertical="center" wrapText="1"/>
      <protection locked="0"/>
    </xf>
    <xf numFmtId="0" fontId="6" fillId="4" borderId="30" xfId="0" applyFont="1" applyFill="1" applyBorder="1" applyAlignment="1" applyProtection="1">
      <alignment horizontal="center" vertical="center" wrapText="1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2" xfId="0" applyFont="1" applyFill="1" applyBorder="1" applyAlignment="1" applyProtection="1">
      <alignment horizontal="center" vertical="center" wrapText="1"/>
      <protection locked="0"/>
    </xf>
    <xf numFmtId="0" fontId="2" fillId="4" borderId="7" xfId="0" applyFont="1" applyFill="1" applyBorder="1" applyAlignment="1">
      <alignment horizontal="center" vertical="center" textRotation="90" wrapText="1"/>
    </xf>
    <xf numFmtId="9" fontId="2" fillId="4" borderId="7" xfId="3" applyFont="1" applyFill="1" applyBorder="1" applyAlignment="1">
      <alignment horizontal="center" vertical="center" textRotation="90" wrapText="1"/>
    </xf>
    <xf numFmtId="0" fontId="2" fillId="4" borderId="27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1" fontId="14" fillId="4" borderId="7" xfId="0" applyNumberFormat="1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5" fillId="3" borderId="7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10" fontId="4" fillId="4" borderId="7" xfId="4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8" borderId="46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9" fontId="6" fillId="2" borderId="0" xfId="3" applyFont="1" applyFill="1" applyBorder="1" applyAlignment="1">
      <alignment horizontal="center" vertical="center"/>
    </xf>
    <xf numFmtId="9" fontId="3" fillId="10" borderId="45" xfId="3" applyFont="1" applyFill="1" applyBorder="1" applyAlignment="1">
      <alignment horizontal="left" vertical="center" wrapText="1"/>
    </xf>
    <xf numFmtId="9" fontId="3" fillId="10" borderId="0" xfId="3" applyFont="1" applyFill="1" applyBorder="1" applyAlignment="1">
      <alignment horizontal="left" vertical="center" wrapText="1"/>
    </xf>
    <xf numFmtId="9" fontId="3" fillId="2" borderId="0" xfId="3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2" fillId="8" borderId="48" xfId="0" applyFont="1" applyFill="1" applyBorder="1" applyAlignment="1">
      <alignment horizontal="center" vertical="center" wrapText="1"/>
    </xf>
    <xf numFmtId="0" fontId="5" fillId="8" borderId="48" xfId="0" applyFont="1" applyFill="1" applyBorder="1" applyAlignment="1">
      <alignment horizontal="center" vertical="center" wrapText="1"/>
    </xf>
    <xf numFmtId="0" fontId="3" fillId="7" borderId="46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textRotation="90" wrapText="1"/>
    </xf>
    <xf numFmtId="9" fontId="2" fillId="7" borderId="0" xfId="3" applyFont="1" applyFill="1" applyBorder="1" applyAlignment="1">
      <alignment horizontal="center" vertical="center" textRotation="90" wrapText="1"/>
    </xf>
    <xf numFmtId="0" fontId="2" fillId="7" borderId="48" xfId="0" applyFont="1" applyFill="1" applyBorder="1" applyAlignment="1" applyProtection="1">
      <alignment horizontal="center" vertical="center" wrapText="1"/>
      <protection locked="0"/>
    </xf>
    <xf numFmtId="0" fontId="2" fillId="7" borderId="48" xfId="0" applyFont="1" applyFill="1" applyBorder="1" applyAlignment="1">
      <alignment horizontal="center" vertical="center" textRotation="90" wrapText="1"/>
    </xf>
    <xf numFmtId="9" fontId="2" fillId="7" borderId="48" xfId="3" applyFont="1" applyFill="1" applyBorder="1" applyAlignment="1">
      <alignment horizontal="center" vertical="center" textRotation="90" wrapText="1"/>
    </xf>
    <xf numFmtId="9" fontId="11" fillId="0" borderId="48" xfId="3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11" fillId="0" borderId="48" xfId="0" applyFont="1" applyFill="1" applyBorder="1" applyAlignment="1" applyProtection="1">
      <alignment horizontal="justify" vertical="center" wrapText="1"/>
    </xf>
    <xf numFmtId="166" fontId="11" fillId="0" borderId="48" xfId="1" applyNumberFormat="1" applyFont="1" applyFill="1" applyBorder="1" applyAlignment="1">
      <alignment horizontal="justify" vertical="center" wrapText="1"/>
    </xf>
    <xf numFmtId="2" fontId="11" fillId="0" borderId="49" xfId="1" quotePrefix="1" applyNumberFormat="1" applyFont="1" applyFill="1" applyBorder="1" applyAlignment="1">
      <alignment horizontal="center" vertical="center" wrapText="1"/>
    </xf>
    <xf numFmtId="2" fontId="11" fillId="0" borderId="50" xfId="1" quotePrefix="1" applyNumberFormat="1" applyFont="1" applyFill="1" applyBorder="1" applyAlignment="1">
      <alignment horizontal="center" vertical="center" wrapText="1"/>
    </xf>
    <xf numFmtId="2" fontId="11" fillId="0" borderId="51" xfId="1" quotePrefix="1" applyNumberFormat="1" applyFont="1" applyFill="1" applyBorder="1" applyAlignment="1">
      <alignment horizontal="center" vertical="center" wrapText="1"/>
    </xf>
    <xf numFmtId="167" fontId="9" fillId="7" borderId="48" xfId="1" applyNumberFormat="1" applyFont="1" applyFill="1" applyBorder="1" applyAlignment="1">
      <alignment horizontal="center" vertical="center" wrapText="1"/>
    </xf>
    <xf numFmtId="14" fontId="9" fillId="6" borderId="49" xfId="1" applyNumberFormat="1" applyFont="1" applyFill="1" applyBorder="1" applyAlignment="1">
      <alignment horizontal="center" vertical="center" wrapText="1"/>
    </xf>
    <xf numFmtId="167" fontId="9" fillId="6" borderId="50" xfId="1" applyNumberFormat="1" applyFont="1" applyFill="1" applyBorder="1" applyAlignment="1">
      <alignment horizontal="center" vertical="center" wrapText="1"/>
    </xf>
    <xf numFmtId="167" fontId="9" fillId="6" borderId="51" xfId="1" applyNumberFormat="1" applyFont="1" applyFill="1" applyBorder="1" applyAlignment="1">
      <alignment horizontal="center" vertical="center" wrapText="1"/>
    </xf>
    <xf numFmtId="2" fontId="11" fillId="0" borderId="48" xfId="1" quotePrefix="1" applyNumberFormat="1" applyFont="1" applyFill="1" applyBorder="1" applyAlignment="1">
      <alignment horizontal="center" vertical="center" wrapText="1"/>
    </xf>
    <xf numFmtId="2" fontId="11" fillId="0" borderId="48" xfId="1" applyNumberFormat="1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3" fillId="7" borderId="48" xfId="0" applyFont="1" applyFill="1" applyBorder="1" applyAlignment="1">
      <alignment horizontal="center" vertical="center" wrapText="1"/>
    </xf>
  </cellXfs>
  <cellStyles count="5">
    <cellStyle name="Migliaia" xfId="1" builtinId="3"/>
    <cellStyle name="Migliaia [0]" xfId="2" builtinId="6"/>
    <cellStyle name="Normale" xfId="0" builtinId="0"/>
    <cellStyle name="Percentuale" xfId="3" builtinId="5"/>
    <cellStyle name="Percentuale 2" xfId="4"/>
  </cellStyles>
  <dxfs count="33">
    <dxf>
      <fill>
        <patternFill>
          <bgColor indexed="40"/>
        </patternFill>
      </fill>
    </dxf>
    <dxf>
      <fill>
        <patternFill>
          <bgColor indexed="13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13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40"/>
        </patternFill>
      </fill>
    </dxf>
    <dxf>
      <fill>
        <patternFill>
          <bgColor indexed="13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40"/>
        </patternFill>
      </fill>
    </dxf>
    <dxf>
      <fill>
        <patternFill>
          <bgColor indexed="13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idda/Documents/NextCloud/P.Deidda/Nuclei%20%20Valutazione/Provincia%20Sud%20Sardegna/Valutazione%202021/Programazione%202021/Programmazione%20Obiettivi%202021%20Dipartimen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nco P.I."/>
      <sheetName val="Elenco P.O."/>
      <sheetName val="8vuota"/>
      <sheetName val="9vuota"/>
      <sheetName val="10vuota"/>
      <sheetName val="Resp. 1"/>
      <sheetName val="Dip. "/>
      <sheetName val="Dip. 2"/>
      <sheetName val="Dip. 3"/>
      <sheetName val="Dip.3"/>
      <sheetName val="Dip. 4"/>
      <sheetName val="Dip. 5"/>
      <sheetName val="Dip. 6"/>
      <sheetName val="Dip. 7"/>
      <sheetName val="Dip. 8"/>
      <sheetName val="Dip. 9"/>
      <sheetName val="Dip.10"/>
      <sheetName val="Report"/>
      <sheetName val="Grafici"/>
      <sheetName val="Foglio1"/>
      <sheetName val="Comp."/>
      <sheetName val="Foglio2"/>
      <sheetName val="Foglio4"/>
      <sheetName val="Foglio3"/>
    </sheetNames>
    <sheetDataSet>
      <sheetData sheetId="0">
        <row r="2">
          <cell r="B2" t="str">
            <v>Provincia del Sud Sardegna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0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BK96"/>
  <sheetViews>
    <sheetView tabSelected="1" topLeftCell="A58" workbookViewId="0">
      <selection activeCell="P66" sqref="P66"/>
    </sheetView>
  </sheetViews>
  <sheetFormatPr defaultRowHeight="15.75" x14ac:dyDescent="0.25"/>
  <cols>
    <col min="1" max="1" width="1.28515625" style="6" customWidth="1"/>
    <col min="2" max="2" width="51.85546875" style="6" customWidth="1"/>
    <col min="3" max="3" width="51" style="6" customWidth="1"/>
    <col min="4" max="4" width="62.7109375" style="6" hidden="1" customWidth="1"/>
    <col min="5" max="5" width="12.5703125" style="53" hidden="1" customWidth="1"/>
    <col min="6" max="6" width="8.28515625" style="53" customWidth="1"/>
    <col min="7" max="7" width="10.85546875" style="53" hidden="1" customWidth="1"/>
    <col min="8" max="8" width="9.140625" style="93" customWidth="1"/>
    <col min="9" max="9" width="13.7109375" style="6" customWidth="1"/>
    <col min="10" max="10" width="15.7109375" style="6" customWidth="1"/>
    <col min="11" max="11" width="14.7109375" style="6" customWidth="1"/>
    <col min="12" max="12" width="15" style="6" customWidth="1"/>
    <col min="13" max="13" width="14.28515625" style="6" customWidth="1"/>
    <col min="14" max="14" width="15.140625" style="6" customWidth="1"/>
    <col min="15" max="15" width="1.5703125" style="6" customWidth="1"/>
    <col min="16" max="16" width="18.85546875" style="6" customWidth="1"/>
    <col min="17" max="29" width="8" style="6" customWidth="1"/>
    <col min="30" max="33" width="9.28515625" style="6" customWidth="1"/>
    <col min="34" max="61" width="9.140625" style="6"/>
    <col min="62" max="62" width="64" style="59" customWidth="1"/>
    <col min="63" max="63" width="97.85546875" style="59" customWidth="1"/>
    <col min="64" max="256" width="9.140625" style="6"/>
    <col min="257" max="257" width="1.28515625" style="6" customWidth="1"/>
    <col min="258" max="258" width="57.28515625" style="6" customWidth="1"/>
    <col min="259" max="259" width="62.7109375" style="6" customWidth="1"/>
    <col min="260" max="261" width="0" style="6" hidden="1" customWidth="1"/>
    <col min="262" max="262" width="8.28515625" style="6" customWidth="1"/>
    <col min="263" max="263" width="0" style="6" hidden="1" customWidth="1"/>
    <col min="264" max="264" width="9.140625" style="6" customWidth="1"/>
    <col min="265" max="265" width="13.7109375" style="6" customWidth="1"/>
    <col min="266" max="266" width="15.7109375" style="6" customWidth="1"/>
    <col min="267" max="267" width="14.7109375" style="6" customWidth="1"/>
    <col min="268" max="268" width="15" style="6" customWidth="1"/>
    <col min="269" max="269" width="14.28515625" style="6" customWidth="1"/>
    <col min="270" max="270" width="15.140625" style="6" customWidth="1"/>
    <col min="271" max="271" width="1.5703125" style="6" customWidth="1"/>
    <col min="272" max="272" width="18.85546875" style="6" customWidth="1"/>
    <col min="273" max="285" width="8" style="6" customWidth="1"/>
    <col min="286" max="289" width="9.28515625" style="6" customWidth="1"/>
    <col min="290" max="317" width="9.140625" style="6"/>
    <col min="318" max="318" width="64" style="6" customWidth="1"/>
    <col min="319" max="319" width="97.85546875" style="6" customWidth="1"/>
    <col min="320" max="512" width="9.140625" style="6"/>
    <col min="513" max="513" width="1.28515625" style="6" customWidth="1"/>
    <col min="514" max="514" width="57.28515625" style="6" customWidth="1"/>
    <col min="515" max="515" width="62.7109375" style="6" customWidth="1"/>
    <col min="516" max="517" width="0" style="6" hidden="1" customWidth="1"/>
    <col min="518" max="518" width="8.28515625" style="6" customWidth="1"/>
    <col min="519" max="519" width="0" style="6" hidden="1" customWidth="1"/>
    <col min="520" max="520" width="9.140625" style="6" customWidth="1"/>
    <col min="521" max="521" width="13.7109375" style="6" customWidth="1"/>
    <col min="522" max="522" width="15.7109375" style="6" customWidth="1"/>
    <col min="523" max="523" width="14.7109375" style="6" customWidth="1"/>
    <col min="524" max="524" width="15" style="6" customWidth="1"/>
    <col min="525" max="525" width="14.28515625" style="6" customWidth="1"/>
    <col min="526" max="526" width="15.140625" style="6" customWidth="1"/>
    <col min="527" max="527" width="1.5703125" style="6" customWidth="1"/>
    <col min="528" max="528" width="18.85546875" style="6" customWidth="1"/>
    <col min="529" max="541" width="8" style="6" customWidth="1"/>
    <col min="542" max="545" width="9.28515625" style="6" customWidth="1"/>
    <col min="546" max="573" width="9.140625" style="6"/>
    <col min="574" max="574" width="64" style="6" customWidth="1"/>
    <col min="575" max="575" width="97.85546875" style="6" customWidth="1"/>
    <col min="576" max="768" width="9.140625" style="6"/>
    <col min="769" max="769" width="1.28515625" style="6" customWidth="1"/>
    <col min="770" max="770" width="57.28515625" style="6" customWidth="1"/>
    <col min="771" max="771" width="62.7109375" style="6" customWidth="1"/>
    <col min="772" max="773" width="0" style="6" hidden="1" customWidth="1"/>
    <col min="774" max="774" width="8.28515625" style="6" customWidth="1"/>
    <col min="775" max="775" width="0" style="6" hidden="1" customWidth="1"/>
    <col min="776" max="776" width="9.140625" style="6" customWidth="1"/>
    <col min="777" max="777" width="13.7109375" style="6" customWidth="1"/>
    <col min="778" max="778" width="15.7109375" style="6" customWidth="1"/>
    <col min="779" max="779" width="14.7109375" style="6" customWidth="1"/>
    <col min="780" max="780" width="15" style="6" customWidth="1"/>
    <col min="781" max="781" width="14.28515625" style="6" customWidth="1"/>
    <col min="782" max="782" width="15.140625" style="6" customWidth="1"/>
    <col min="783" max="783" width="1.5703125" style="6" customWidth="1"/>
    <col min="784" max="784" width="18.85546875" style="6" customWidth="1"/>
    <col min="785" max="797" width="8" style="6" customWidth="1"/>
    <col min="798" max="801" width="9.28515625" style="6" customWidth="1"/>
    <col min="802" max="829" width="9.140625" style="6"/>
    <col min="830" max="830" width="64" style="6" customWidth="1"/>
    <col min="831" max="831" width="97.85546875" style="6" customWidth="1"/>
    <col min="832" max="1024" width="9.140625" style="6"/>
    <col min="1025" max="1025" width="1.28515625" style="6" customWidth="1"/>
    <col min="1026" max="1026" width="57.28515625" style="6" customWidth="1"/>
    <col min="1027" max="1027" width="62.7109375" style="6" customWidth="1"/>
    <col min="1028" max="1029" width="0" style="6" hidden="1" customWidth="1"/>
    <col min="1030" max="1030" width="8.28515625" style="6" customWidth="1"/>
    <col min="1031" max="1031" width="0" style="6" hidden="1" customWidth="1"/>
    <col min="1032" max="1032" width="9.140625" style="6" customWidth="1"/>
    <col min="1033" max="1033" width="13.7109375" style="6" customWidth="1"/>
    <col min="1034" max="1034" width="15.7109375" style="6" customWidth="1"/>
    <col min="1035" max="1035" width="14.7109375" style="6" customWidth="1"/>
    <col min="1036" max="1036" width="15" style="6" customWidth="1"/>
    <col min="1037" max="1037" width="14.28515625" style="6" customWidth="1"/>
    <col min="1038" max="1038" width="15.140625" style="6" customWidth="1"/>
    <col min="1039" max="1039" width="1.5703125" style="6" customWidth="1"/>
    <col min="1040" max="1040" width="18.85546875" style="6" customWidth="1"/>
    <col min="1041" max="1053" width="8" style="6" customWidth="1"/>
    <col min="1054" max="1057" width="9.28515625" style="6" customWidth="1"/>
    <col min="1058" max="1085" width="9.140625" style="6"/>
    <col min="1086" max="1086" width="64" style="6" customWidth="1"/>
    <col min="1087" max="1087" width="97.85546875" style="6" customWidth="1"/>
    <col min="1088" max="1280" width="9.140625" style="6"/>
    <col min="1281" max="1281" width="1.28515625" style="6" customWidth="1"/>
    <col min="1282" max="1282" width="57.28515625" style="6" customWidth="1"/>
    <col min="1283" max="1283" width="62.7109375" style="6" customWidth="1"/>
    <col min="1284" max="1285" width="0" style="6" hidden="1" customWidth="1"/>
    <col min="1286" max="1286" width="8.28515625" style="6" customWidth="1"/>
    <col min="1287" max="1287" width="0" style="6" hidden="1" customWidth="1"/>
    <col min="1288" max="1288" width="9.140625" style="6" customWidth="1"/>
    <col min="1289" max="1289" width="13.7109375" style="6" customWidth="1"/>
    <col min="1290" max="1290" width="15.7109375" style="6" customWidth="1"/>
    <col min="1291" max="1291" width="14.7109375" style="6" customWidth="1"/>
    <col min="1292" max="1292" width="15" style="6" customWidth="1"/>
    <col min="1293" max="1293" width="14.28515625" style="6" customWidth="1"/>
    <col min="1294" max="1294" width="15.140625" style="6" customWidth="1"/>
    <col min="1295" max="1295" width="1.5703125" style="6" customWidth="1"/>
    <col min="1296" max="1296" width="18.85546875" style="6" customWidth="1"/>
    <col min="1297" max="1309" width="8" style="6" customWidth="1"/>
    <col min="1310" max="1313" width="9.28515625" style="6" customWidth="1"/>
    <col min="1314" max="1341" width="9.140625" style="6"/>
    <col min="1342" max="1342" width="64" style="6" customWidth="1"/>
    <col min="1343" max="1343" width="97.85546875" style="6" customWidth="1"/>
    <col min="1344" max="1536" width="9.140625" style="6"/>
    <col min="1537" max="1537" width="1.28515625" style="6" customWidth="1"/>
    <col min="1538" max="1538" width="57.28515625" style="6" customWidth="1"/>
    <col min="1539" max="1539" width="62.7109375" style="6" customWidth="1"/>
    <col min="1540" max="1541" width="0" style="6" hidden="1" customWidth="1"/>
    <col min="1542" max="1542" width="8.28515625" style="6" customWidth="1"/>
    <col min="1543" max="1543" width="0" style="6" hidden="1" customWidth="1"/>
    <col min="1544" max="1544" width="9.140625" style="6" customWidth="1"/>
    <col min="1545" max="1545" width="13.7109375" style="6" customWidth="1"/>
    <col min="1546" max="1546" width="15.7109375" style="6" customWidth="1"/>
    <col min="1547" max="1547" width="14.7109375" style="6" customWidth="1"/>
    <col min="1548" max="1548" width="15" style="6" customWidth="1"/>
    <col min="1549" max="1549" width="14.28515625" style="6" customWidth="1"/>
    <col min="1550" max="1550" width="15.140625" style="6" customWidth="1"/>
    <col min="1551" max="1551" width="1.5703125" style="6" customWidth="1"/>
    <col min="1552" max="1552" width="18.85546875" style="6" customWidth="1"/>
    <col min="1553" max="1565" width="8" style="6" customWidth="1"/>
    <col min="1566" max="1569" width="9.28515625" style="6" customWidth="1"/>
    <col min="1570" max="1597" width="9.140625" style="6"/>
    <col min="1598" max="1598" width="64" style="6" customWidth="1"/>
    <col min="1599" max="1599" width="97.85546875" style="6" customWidth="1"/>
    <col min="1600" max="1792" width="9.140625" style="6"/>
    <col min="1793" max="1793" width="1.28515625" style="6" customWidth="1"/>
    <col min="1794" max="1794" width="57.28515625" style="6" customWidth="1"/>
    <col min="1795" max="1795" width="62.7109375" style="6" customWidth="1"/>
    <col min="1796" max="1797" width="0" style="6" hidden="1" customWidth="1"/>
    <col min="1798" max="1798" width="8.28515625" style="6" customWidth="1"/>
    <col min="1799" max="1799" width="0" style="6" hidden="1" customWidth="1"/>
    <col min="1800" max="1800" width="9.140625" style="6" customWidth="1"/>
    <col min="1801" max="1801" width="13.7109375" style="6" customWidth="1"/>
    <col min="1802" max="1802" width="15.7109375" style="6" customWidth="1"/>
    <col min="1803" max="1803" width="14.7109375" style="6" customWidth="1"/>
    <col min="1804" max="1804" width="15" style="6" customWidth="1"/>
    <col min="1805" max="1805" width="14.28515625" style="6" customWidth="1"/>
    <col min="1806" max="1806" width="15.140625" style="6" customWidth="1"/>
    <col min="1807" max="1807" width="1.5703125" style="6" customWidth="1"/>
    <col min="1808" max="1808" width="18.85546875" style="6" customWidth="1"/>
    <col min="1809" max="1821" width="8" style="6" customWidth="1"/>
    <col min="1822" max="1825" width="9.28515625" style="6" customWidth="1"/>
    <col min="1826" max="1853" width="9.140625" style="6"/>
    <col min="1854" max="1854" width="64" style="6" customWidth="1"/>
    <col min="1855" max="1855" width="97.85546875" style="6" customWidth="1"/>
    <col min="1856" max="2048" width="9.140625" style="6"/>
    <col min="2049" max="2049" width="1.28515625" style="6" customWidth="1"/>
    <col min="2050" max="2050" width="57.28515625" style="6" customWidth="1"/>
    <col min="2051" max="2051" width="62.7109375" style="6" customWidth="1"/>
    <col min="2052" max="2053" width="0" style="6" hidden="1" customWidth="1"/>
    <col min="2054" max="2054" width="8.28515625" style="6" customWidth="1"/>
    <col min="2055" max="2055" width="0" style="6" hidden="1" customWidth="1"/>
    <col min="2056" max="2056" width="9.140625" style="6" customWidth="1"/>
    <col min="2057" max="2057" width="13.7109375" style="6" customWidth="1"/>
    <col min="2058" max="2058" width="15.7109375" style="6" customWidth="1"/>
    <col min="2059" max="2059" width="14.7109375" style="6" customWidth="1"/>
    <col min="2060" max="2060" width="15" style="6" customWidth="1"/>
    <col min="2061" max="2061" width="14.28515625" style="6" customWidth="1"/>
    <col min="2062" max="2062" width="15.140625" style="6" customWidth="1"/>
    <col min="2063" max="2063" width="1.5703125" style="6" customWidth="1"/>
    <col min="2064" max="2064" width="18.85546875" style="6" customWidth="1"/>
    <col min="2065" max="2077" width="8" style="6" customWidth="1"/>
    <col min="2078" max="2081" width="9.28515625" style="6" customWidth="1"/>
    <col min="2082" max="2109" width="9.140625" style="6"/>
    <col min="2110" max="2110" width="64" style="6" customWidth="1"/>
    <col min="2111" max="2111" width="97.85546875" style="6" customWidth="1"/>
    <col min="2112" max="2304" width="9.140625" style="6"/>
    <col min="2305" max="2305" width="1.28515625" style="6" customWidth="1"/>
    <col min="2306" max="2306" width="57.28515625" style="6" customWidth="1"/>
    <col min="2307" max="2307" width="62.7109375" style="6" customWidth="1"/>
    <col min="2308" max="2309" width="0" style="6" hidden="1" customWidth="1"/>
    <col min="2310" max="2310" width="8.28515625" style="6" customWidth="1"/>
    <col min="2311" max="2311" width="0" style="6" hidden="1" customWidth="1"/>
    <col min="2312" max="2312" width="9.140625" style="6" customWidth="1"/>
    <col min="2313" max="2313" width="13.7109375" style="6" customWidth="1"/>
    <col min="2314" max="2314" width="15.7109375" style="6" customWidth="1"/>
    <col min="2315" max="2315" width="14.7109375" style="6" customWidth="1"/>
    <col min="2316" max="2316" width="15" style="6" customWidth="1"/>
    <col min="2317" max="2317" width="14.28515625" style="6" customWidth="1"/>
    <col min="2318" max="2318" width="15.140625" style="6" customWidth="1"/>
    <col min="2319" max="2319" width="1.5703125" style="6" customWidth="1"/>
    <col min="2320" max="2320" width="18.85546875" style="6" customWidth="1"/>
    <col min="2321" max="2333" width="8" style="6" customWidth="1"/>
    <col min="2334" max="2337" width="9.28515625" style="6" customWidth="1"/>
    <col min="2338" max="2365" width="9.140625" style="6"/>
    <col min="2366" max="2366" width="64" style="6" customWidth="1"/>
    <col min="2367" max="2367" width="97.85546875" style="6" customWidth="1"/>
    <col min="2368" max="2560" width="9.140625" style="6"/>
    <col min="2561" max="2561" width="1.28515625" style="6" customWidth="1"/>
    <col min="2562" max="2562" width="57.28515625" style="6" customWidth="1"/>
    <col min="2563" max="2563" width="62.7109375" style="6" customWidth="1"/>
    <col min="2564" max="2565" width="0" style="6" hidden="1" customWidth="1"/>
    <col min="2566" max="2566" width="8.28515625" style="6" customWidth="1"/>
    <col min="2567" max="2567" width="0" style="6" hidden="1" customWidth="1"/>
    <col min="2568" max="2568" width="9.140625" style="6" customWidth="1"/>
    <col min="2569" max="2569" width="13.7109375" style="6" customWidth="1"/>
    <col min="2570" max="2570" width="15.7109375" style="6" customWidth="1"/>
    <col min="2571" max="2571" width="14.7109375" style="6" customWidth="1"/>
    <col min="2572" max="2572" width="15" style="6" customWidth="1"/>
    <col min="2573" max="2573" width="14.28515625" style="6" customWidth="1"/>
    <col min="2574" max="2574" width="15.140625" style="6" customWidth="1"/>
    <col min="2575" max="2575" width="1.5703125" style="6" customWidth="1"/>
    <col min="2576" max="2576" width="18.85546875" style="6" customWidth="1"/>
    <col min="2577" max="2589" width="8" style="6" customWidth="1"/>
    <col min="2590" max="2593" width="9.28515625" style="6" customWidth="1"/>
    <col min="2594" max="2621" width="9.140625" style="6"/>
    <col min="2622" max="2622" width="64" style="6" customWidth="1"/>
    <col min="2623" max="2623" width="97.85546875" style="6" customWidth="1"/>
    <col min="2624" max="2816" width="9.140625" style="6"/>
    <col min="2817" max="2817" width="1.28515625" style="6" customWidth="1"/>
    <col min="2818" max="2818" width="57.28515625" style="6" customWidth="1"/>
    <col min="2819" max="2819" width="62.7109375" style="6" customWidth="1"/>
    <col min="2820" max="2821" width="0" style="6" hidden="1" customWidth="1"/>
    <col min="2822" max="2822" width="8.28515625" style="6" customWidth="1"/>
    <col min="2823" max="2823" width="0" style="6" hidden="1" customWidth="1"/>
    <col min="2824" max="2824" width="9.140625" style="6" customWidth="1"/>
    <col min="2825" max="2825" width="13.7109375" style="6" customWidth="1"/>
    <col min="2826" max="2826" width="15.7109375" style="6" customWidth="1"/>
    <col min="2827" max="2827" width="14.7109375" style="6" customWidth="1"/>
    <col min="2828" max="2828" width="15" style="6" customWidth="1"/>
    <col min="2829" max="2829" width="14.28515625" style="6" customWidth="1"/>
    <col min="2830" max="2830" width="15.140625" style="6" customWidth="1"/>
    <col min="2831" max="2831" width="1.5703125" style="6" customWidth="1"/>
    <col min="2832" max="2832" width="18.85546875" style="6" customWidth="1"/>
    <col min="2833" max="2845" width="8" style="6" customWidth="1"/>
    <col min="2846" max="2849" width="9.28515625" style="6" customWidth="1"/>
    <col min="2850" max="2877" width="9.140625" style="6"/>
    <col min="2878" max="2878" width="64" style="6" customWidth="1"/>
    <col min="2879" max="2879" width="97.85546875" style="6" customWidth="1"/>
    <col min="2880" max="3072" width="9.140625" style="6"/>
    <col min="3073" max="3073" width="1.28515625" style="6" customWidth="1"/>
    <col min="3074" max="3074" width="57.28515625" style="6" customWidth="1"/>
    <col min="3075" max="3075" width="62.7109375" style="6" customWidth="1"/>
    <col min="3076" max="3077" width="0" style="6" hidden="1" customWidth="1"/>
    <col min="3078" max="3078" width="8.28515625" style="6" customWidth="1"/>
    <col min="3079" max="3079" width="0" style="6" hidden="1" customWidth="1"/>
    <col min="3080" max="3080" width="9.140625" style="6" customWidth="1"/>
    <col min="3081" max="3081" width="13.7109375" style="6" customWidth="1"/>
    <col min="3082" max="3082" width="15.7109375" style="6" customWidth="1"/>
    <col min="3083" max="3083" width="14.7109375" style="6" customWidth="1"/>
    <col min="3084" max="3084" width="15" style="6" customWidth="1"/>
    <col min="3085" max="3085" width="14.28515625" style="6" customWidth="1"/>
    <col min="3086" max="3086" width="15.140625" style="6" customWidth="1"/>
    <col min="3087" max="3087" width="1.5703125" style="6" customWidth="1"/>
    <col min="3088" max="3088" width="18.85546875" style="6" customWidth="1"/>
    <col min="3089" max="3101" width="8" style="6" customWidth="1"/>
    <col min="3102" max="3105" width="9.28515625" style="6" customWidth="1"/>
    <col min="3106" max="3133" width="9.140625" style="6"/>
    <col min="3134" max="3134" width="64" style="6" customWidth="1"/>
    <col min="3135" max="3135" width="97.85546875" style="6" customWidth="1"/>
    <col min="3136" max="3328" width="9.140625" style="6"/>
    <col min="3329" max="3329" width="1.28515625" style="6" customWidth="1"/>
    <col min="3330" max="3330" width="57.28515625" style="6" customWidth="1"/>
    <col min="3331" max="3331" width="62.7109375" style="6" customWidth="1"/>
    <col min="3332" max="3333" width="0" style="6" hidden="1" customWidth="1"/>
    <col min="3334" max="3334" width="8.28515625" style="6" customWidth="1"/>
    <col min="3335" max="3335" width="0" style="6" hidden="1" customWidth="1"/>
    <col min="3336" max="3336" width="9.140625" style="6" customWidth="1"/>
    <col min="3337" max="3337" width="13.7109375" style="6" customWidth="1"/>
    <col min="3338" max="3338" width="15.7109375" style="6" customWidth="1"/>
    <col min="3339" max="3339" width="14.7109375" style="6" customWidth="1"/>
    <col min="3340" max="3340" width="15" style="6" customWidth="1"/>
    <col min="3341" max="3341" width="14.28515625" style="6" customWidth="1"/>
    <col min="3342" max="3342" width="15.140625" style="6" customWidth="1"/>
    <col min="3343" max="3343" width="1.5703125" style="6" customWidth="1"/>
    <col min="3344" max="3344" width="18.85546875" style="6" customWidth="1"/>
    <col min="3345" max="3357" width="8" style="6" customWidth="1"/>
    <col min="3358" max="3361" width="9.28515625" style="6" customWidth="1"/>
    <col min="3362" max="3389" width="9.140625" style="6"/>
    <col min="3390" max="3390" width="64" style="6" customWidth="1"/>
    <col min="3391" max="3391" width="97.85546875" style="6" customWidth="1"/>
    <col min="3392" max="3584" width="9.140625" style="6"/>
    <col min="3585" max="3585" width="1.28515625" style="6" customWidth="1"/>
    <col min="3586" max="3586" width="57.28515625" style="6" customWidth="1"/>
    <col min="3587" max="3587" width="62.7109375" style="6" customWidth="1"/>
    <col min="3588" max="3589" width="0" style="6" hidden="1" customWidth="1"/>
    <col min="3590" max="3590" width="8.28515625" style="6" customWidth="1"/>
    <col min="3591" max="3591" width="0" style="6" hidden="1" customWidth="1"/>
    <col min="3592" max="3592" width="9.140625" style="6" customWidth="1"/>
    <col min="3593" max="3593" width="13.7109375" style="6" customWidth="1"/>
    <col min="3594" max="3594" width="15.7109375" style="6" customWidth="1"/>
    <col min="3595" max="3595" width="14.7109375" style="6" customWidth="1"/>
    <col min="3596" max="3596" width="15" style="6" customWidth="1"/>
    <col min="3597" max="3597" width="14.28515625" style="6" customWidth="1"/>
    <col min="3598" max="3598" width="15.140625" style="6" customWidth="1"/>
    <col min="3599" max="3599" width="1.5703125" style="6" customWidth="1"/>
    <col min="3600" max="3600" width="18.85546875" style="6" customWidth="1"/>
    <col min="3601" max="3613" width="8" style="6" customWidth="1"/>
    <col min="3614" max="3617" width="9.28515625" style="6" customWidth="1"/>
    <col min="3618" max="3645" width="9.140625" style="6"/>
    <col min="3646" max="3646" width="64" style="6" customWidth="1"/>
    <col min="3647" max="3647" width="97.85546875" style="6" customWidth="1"/>
    <col min="3648" max="3840" width="9.140625" style="6"/>
    <col min="3841" max="3841" width="1.28515625" style="6" customWidth="1"/>
    <col min="3842" max="3842" width="57.28515625" style="6" customWidth="1"/>
    <col min="3843" max="3843" width="62.7109375" style="6" customWidth="1"/>
    <col min="3844" max="3845" width="0" style="6" hidden="1" customWidth="1"/>
    <col min="3846" max="3846" width="8.28515625" style="6" customWidth="1"/>
    <col min="3847" max="3847" width="0" style="6" hidden="1" customWidth="1"/>
    <col min="3848" max="3848" width="9.140625" style="6" customWidth="1"/>
    <col min="3849" max="3849" width="13.7109375" style="6" customWidth="1"/>
    <col min="3850" max="3850" width="15.7109375" style="6" customWidth="1"/>
    <col min="3851" max="3851" width="14.7109375" style="6" customWidth="1"/>
    <col min="3852" max="3852" width="15" style="6" customWidth="1"/>
    <col min="3853" max="3853" width="14.28515625" style="6" customWidth="1"/>
    <col min="3854" max="3854" width="15.140625" style="6" customWidth="1"/>
    <col min="3855" max="3855" width="1.5703125" style="6" customWidth="1"/>
    <col min="3856" max="3856" width="18.85546875" style="6" customWidth="1"/>
    <col min="3857" max="3869" width="8" style="6" customWidth="1"/>
    <col min="3870" max="3873" width="9.28515625" style="6" customWidth="1"/>
    <col min="3874" max="3901" width="9.140625" style="6"/>
    <col min="3902" max="3902" width="64" style="6" customWidth="1"/>
    <col min="3903" max="3903" width="97.85546875" style="6" customWidth="1"/>
    <col min="3904" max="4096" width="9.140625" style="6"/>
    <col min="4097" max="4097" width="1.28515625" style="6" customWidth="1"/>
    <col min="4098" max="4098" width="57.28515625" style="6" customWidth="1"/>
    <col min="4099" max="4099" width="62.7109375" style="6" customWidth="1"/>
    <col min="4100" max="4101" width="0" style="6" hidden="1" customWidth="1"/>
    <col min="4102" max="4102" width="8.28515625" style="6" customWidth="1"/>
    <col min="4103" max="4103" width="0" style="6" hidden="1" customWidth="1"/>
    <col min="4104" max="4104" width="9.140625" style="6" customWidth="1"/>
    <col min="4105" max="4105" width="13.7109375" style="6" customWidth="1"/>
    <col min="4106" max="4106" width="15.7109375" style="6" customWidth="1"/>
    <col min="4107" max="4107" width="14.7109375" style="6" customWidth="1"/>
    <col min="4108" max="4108" width="15" style="6" customWidth="1"/>
    <col min="4109" max="4109" width="14.28515625" style="6" customWidth="1"/>
    <col min="4110" max="4110" width="15.140625" style="6" customWidth="1"/>
    <col min="4111" max="4111" width="1.5703125" style="6" customWidth="1"/>
    <col min="4112" max="4112" width="18.85546875" style="6" customWidth="1"/>
    <col min="4113" max="4125" width="8" style="6" customWidth="1"/>
    <col min="4126" max="4129" width="9.28515625" style="6" customWidth="1"/>
    <col min="4130" max="4157" width="9.140625" style="6"/>
    <col min="4158" max="4158" width="64" style="6" customWidth="1"/>
    <col min="4159" max="4159" width="97.85546875" style="6" customWidth="1"/>
    <col min="4160" max="4352" width="9.140625" style="6"/>
    <col min="4353" max="4353" width="1.28515625" style="6" customWidth="1"/>
    <col min="4354" max="4354" width="57.28515625" style="6" customWidth="1"/>
    <col min="4355" max="4355" width="62.7109375" style="6" customWidth="1"/>
    <col min="4356" max="4357" width="0" style="6" hidden="1" customWidth="1"/>
    <col min="4358" max="4358" width="8.28515625" style="6" customWidth="1"/>
    <col min="4359" max="4359" width="0" style="6" hidden="1" customWidth="1"/>
    <col min="4360" max="4360" width="9.140625" style="6" customWidth="1"/>
    <col min="4361" max="4361" width="13.7109375" style="6" customWidth="1"/>
    <col min="4362" max="4362" width="15.7109375" style="6" customWidth="1"/>
    <col min="4363" max="4363" width="14.7109375" style="6" customWidth="1"/>
    <col min="4364" max="4364" width="15" style="6" customWidth="1"/>
    <col min="4365" max="4365" width="14.28515625" style="6" customWidth="1"/>
    <col min="4366" max="4366" width="15.140625" style="6" customWidth="1"/>
    <col min="4367" max="4367" width="1.5703125" style="6" customWidth="1"/>
    <col min="4368" max="4368" width="18.85546875" style="6" customWidth="1"/>
    <col min="4369" max="4381" width="8" style="6" customWidth="1"/>
    <col min="4382" max="4385" width="9.28515625" style="6" customWidth="1"/>
    <col min="4386" max="4413" width="9.140625" style="6"/>
    <col min="4414" max="4414" width="64" style="6" customWidth="1"/>
    <col min="4415" max="4415" width="97.85546875" style="6" customWidth="1"/>
    <col min="4416" max="4608" width="9.140625" style="6"/>
    <col min="4609" max="4609" width="1.28515625" style="6" customWidth="1"/>
    <col min="4610" max="4610" width="57.28515625" style="6" customWidth="1"/>
    <col min="4611" max="4611" width="62.7109375" style="6" customWidth="1"/>
    <col min="4612" max="4613" width="0" style="6" hidden="1" customWidth="1"/>
    <col min="4614" max="4614" width="8.28515625" style="6" customWidth="1"/>
    <col min="4615" max="4615" width="0" style="6" hidden="1" customWidth="1"/>
    <col min="4616" max="4616" width="9.140625" style="6" customWidth="1"/>
    <col min="4617" max="4617" width="13.7109375" style="6" customWidth="1"/>
    <col min="4618" max="4618" width="15.7109375" style="6" customWidth="1"/>
    <col min="4619" max="4619" width="14.7109375" style="6" customWidth="1"/>
    <col min="4620" max="4620" width="15" style="6" customWidth="1"/>
    <col min="4621" max="4621" width="14.28515625" style="6" customWidth="1"/>
    <col min="4622" max="4622" width="15.140625" style="6" customWidth="1"/>
    <col min="4623" max="4623" width="1.5703125" style="6" customWidth="1"/>
    <col min="4624" max="4624" width="18.85546875" style="6" customWidth="1"/>
    <col min="4625" max="4637" width="8" style="6" customWidth="1"/>
    <col min="4638" max="4641" width="9.28515625" style="6" customWidth="1"/>
    <col min="4642" max="4669" width="9.140625" style="6"/>
    <col min="4670" max="4670" width="64" style="6" customWidth="1"/>
    <col min="4671" max="4671" width="97.85546875" style="6" customWidth="1"/>
    <col min="4672" max="4864" width="9.140625" style="6"/>
    <col min="4865" max="4865" width="1.28515625" style="6" customWidth="1"/>
    <col min="4866" max="4866" width="57.28515625" style="6" customWidth="1"/>
    <col min="4867" max="4867" width="62.7109375" style="6" customWidth="1"/>
    <col min="4868" max="4869" width="0" style="6" hidden="1" customWidth="1"/>
    <col min="4870" max="4870" width="8.28515625" style="6" customWidth="1"/>
    <col min="4871" max="4871" width="0" style="6" hidden="1" customWidth="1"/>
    <col min="4872" max="4872" width="9.140625" style="6" customWidth="1"/>
    <col min="4873" max="4873" width="13.7109375" style="6" customWidth="1"/>
    <col min="4874" max="4874" width="15.7109375" style="6" customWidth="1"/>
    <col min="4875" max="4875" width="14.7109375" style="6" customWidth="1"/>
    <col min="4876" max="4876" width="15" style="6" customWidth="1"/>
    <col min="4877" max="4877" width="14.28515625" style="6" customWidth="1"/>
    <col min="4878" max="4878" width="15.140625" style="6" customWidth="1"/>
    <col min="4879" max="4879" width="1.5703125" style="6" customWidth="1"/>
    <col min="4880" max="4880" width="18.85546875" style="6" customWidth="1"/>
    <col min="4881" max="4893" width="8" style="6" customWidth="1"/>
    <col min="4894" max="4897" width="9.28515625" style="6" customWidth="1"/>
    <col min="4898" max="4925" width="9.140625" style="6"/>
    <col min="4926" max="4926" width="64" style="6" customWidth="1"/>
    <col min="4927" max="4927" width="97.85546875" style="6" customWidth="1"/>
    <col min="4928" max="5120" width="9.140625" style="6"/>
    <col min="5121" max="5121" width="1.28515625" style="6" customWidth="1"/>
    <col min="5122" max="5122" width="57.28515625" style="6" customWidth="1"/>
    <col min="5123" max="5123" width="62.7109375" style="6" customWidth="1"/>
    <col min="5124" max="5125" width="0" style="6" hidden="1" customWidth="1"/>
    <col min="5126" max="5126" width="8.28515625" style="6" customWidth="1"/>
    <col min="5127" max="5127" width="0" style="6" hidden="1" customWidth="1"/>
    <col min="5128" max="5128" width="9.140625" style="6" customWidth="1"/>
    <col min="5129" max="5129" width="13.7109375" style="6" customWidth="1"/>
    <col min="5130" max="5130" width="15.7109375" style="6" customWidth="1"/>
    <col min="5131" max="5131" width="14.7109375" style="6" customWidth="1"/>
    <col min="5132" max="5132" width="15" style="6" customWidth="1"/>
    <col min="5133" max="5133" width="14.28515625" style="6" customWidth="1"/>
    <col min="5134" max="5134" width="15.140625" style="6" customWidth="1"/>
    <col min="5135" max="5135" width="1.5703125" style="6" customWidth="1"/>
    <col min="5136" max="5136" width="18.85546875" style="6" customWidth="1"/>
    <col min="5137" max="5149" width="8" style="6" customWidth="1"/>
    <col min="5150" max="5153" width="9.28515625" style="6" customWidth="1"/>
    <col min="5154" max="5181" width="9.140625" style="6"/>
    <col min="5182" max="5182" width="64" style="6" customWidth="1"/>
    <col min="5183" max="5183" width="97.85546875" style="6" customWidth="1"/>
    <col min="5184" max="5376" width="9.140625" style="6"/>
    <col min="5377" max="5377" width="1.28515625" style="6" customWidth="1"/>
    <col min="5378" max="5378" width="57.28515625" style="6" customWidth="1"/>
    <col min="5379" max="5379" width="62.7109375" style="6" customWidth="1"/>
    <col min="5380" max="5381" width="0" style="6" hidden="1" customWidth="1"/>
    <col min="5382" max="5382" width="8.28515625" style="6" customWidth="1"/>
    <col min="5383" max="5383" width="0" style="6" hidden="1" customWidth="1"/>
    <col min="5384" max="5384" width="9.140625" style="6" customWidth="1"/>
    <col min="5385" max="5385" width="13.7109375" style="6" customWidth="1"/>
    <col min="5386" max="5386" width="15.7109375" style="6" customWidth="1"/>
    <col min="5387" max="5387" width="14.7109375" style="6" customWidth="1"/>
    <col min="5388" max="5388" width="15" style="6" customWidth="1"/>
    <col min="5389" max="5389" width="14.28515625" style="6" customWidth="1"/>
    <col min="5390" max="5390" width="15.140625" style="6" customWidth="1"/>
    <col min="5391" max="5391" width="1.5703125" style="6" customWidth="1"/>
    <col min="5392" max="5392" width="18.85546875" style="6" customWidth="1"/>
    <col min="5393" max="5405" width="8" style="6" customWidth="1"/>
    <col min="5406" max="5409" width="9.28515625" style="6" customWidth="1"/>
    <col min="5410" max="5437" width="9.140625" style="6"/>
    <col min="5438" max="5438" width="64" style="6" customWidth="1"/>
    <col min="5439" max="5439" width="97.85546875" style="6" customWidth="1"/>
    <col min="5440" max="5632" width="9.140625" style="6"/>
    <col min="5633" max="5633" width="1.28515625" style="6" customWidth="1"/>
    <col min="5634" max="5634" width="57.28515625" style="6" customWidth="1"/>
    <col min="5635" max="5635" width="62.7109375" style="6" customWidth="1"/>
    <col min="5636" max="5637" width="0" style="6" hidden="1" customWidth="1"/>
    <col min="5638" max="5638" width="8.28515625" style="6" customWidth="1"/>
    <col min="5639" max="5639" width="0" style="6" hidden="1" customWidth="1"/>
    <col min="5640" max="5640" width="9.140625" style="6" customWidth="1"/>
    <col min="5641" max="5641" width="13.7109375" style="6" customWidth="1"/>
    <col min="5642" max="5642" width="15.7109375" style="6" customWidth="1"/>
    <col min="5643" max="5643" width="14.7109375" style="6" customWidth="1"/>
    <col min="5644" max="5644" width="15" style="6" customWidth="1"/>
    <col min="5645" max="5645" width="14.28515625" style="6" customWidth="1"/>
    <col min="5646" max="5646" width="15.140625" style="6" customWidth="1"/>
    <col min="5647" max="5647" width="1.5703125" style="6" customWidth="1"/>
    <col min="5648" max="5648" width="18.85546875" style="6" customWidth="1"/>
    <col min="5649" max="5661" width="8" style="6" customWidth="1"/>
    <col min="5662" max="5665" width="9.28515625" style="6" customWidth="1"/>
    <col min="5666" max="5693" width="9.140625" style="6"/>
    <col min="5694" max="5694" width="64" style="6" customWidth="1"/>
    <col min="5695" max="5695" width="97.85546875" style="6" customWidth="1"/>
    <col min="5696" max="5888" width="9.140625" style="6"/>
    <col min="5889" max="5889" width="1.28515625" style="6" customWidth="1"/>
    <col min="5890" max="5890" width="57.28515625" style="6" customWidth="1"/>
    <col min="5891" max="5891" width="62.7109375" style="6" customWidth="1"/>
    <col min="5892" max="5893" width="0" style="6" hidden="1" customWidth="1"/>
    <col min="5894" max="5894" width="8.28515625" style="6" customWidth="1"/>
    <col min="5895" max="5895" width="0" style="6" hidden="1" customWidth="1"/>
    <col min="5896" max="5896" width="9.140625" style="6" customWidth="1"/>
    <col min="5897" max="5897" width="13.7109375" style="6" customWidth="1"/>
    <col min="5898" max="5898" width="15.7109375" style="6" customWidth="1"/>
    <col min="5899" max="5899" width="14.7109375" style="6" customWidth="1"/>
    <col min="5900" max="5900" width="15" style="6" customWidth="1"/>
    <col min="5901" max="5901" width="14.28515625" style="6" customWidth="1"/>
    <col min="5902" max="5902" width="15.140625" style="6" customWidth="1"/>
    <col min="5903" max="5903" width="1.5703125" style="6" customWidth="1"/>
    <col min="5904" max="5904" width="18.85546875" style="6" customWidth="1"/>
    <col min="5905" max="5917" width="8" style="6" customWidth="1"/>
    <col min="5918" max="5921" width="9.28515625" style="6" customWidth="1"/>
    <col min="5922" max="5949" width="9.140625" style="6"/>
    <col min="5950" max="5950" width="64" style="6" customWidth="1"/>
    <col min="5951" max="5951" width="97.85546875" style="6" customWidth="1"/>
    <col min="5952" max="6144" width="9.140625" style="6"/>
    <col min="6145" max="6145" width="1.28515625" style="6" customWidth="1"/>
    <col min="6146" max="6146" width="57.28515625" style="6" customWidth="1"/>
    <col min="6147" max="6147" width="62.7109375" style="6" customWidth="1"/>
    <col min="6148" max="6149" width="0" style="6" hidden="1" customWidth="1"/>
    <col min="6150" max="6150" width="8.28515625" style="6" customWidth="1"/>
    <col min="6151" max="6151" width="0" style="6" hidden="1" customWidth="1"/>
    <col min="6152" max="6152" width="9.140625" style="6" customWidth="1"/>
    <col min="6153" max="6153" width="13.7109375" style="6" customWidth="1"/>
    <col min="6154" max="6154" width="15.7109375" style="6" customWidth="1"/>
    <col min="6155" max="6155" width="14.7109375" style="6" customWidth="1"/>
    <col min="6156" max="6156" width="15" style="6" customWidth="1"/>
    <col min="6157" max="6157" width="14.28515625" style="6" customWidth="1"/>
    <col min="6158" max="6158" width="15.140625" style="6" customWidth="1"/>
    <col min="6159" max="6159" width="1.5703125" style="6" customWidth="1"/>
    <col min="6160" max="6160" width="18.85546875" style="6" customWidth="1"/>
    <col min="6161" max="6173" width="8" style="6" customWidth="1"/>
    <col min="6174" max="6177" width="9.28515625" style="6" customWidth="1"/>
    <col min="6178" max="6205" width="9.140625" style="6"/>
    <col min="6206" max="6206" width="64" style="6" customWidth="1"/>
    <col min="6207" max="6207" width="97.85546875" style="6" customWidth="1"/>
    <col min="6208" max="6400" width="9.140625" style="6"/>
    <col min="6401" max="6401" width="1.28515625" style="6" customWidth="1"/>
    <col min="6402" max="6402" width="57.28515625" style="6" customWidth="1"/>
    <col min="6403" max="6403" width="62.7109375" style="6" customWidth="1"/>
    <col min="6404" max="6405" width="0" style="6" hidden="1" customWidth="1"/>
    <col min="6406" max="6406" width="8.28515625" style="6" customWidth="1"/>
    <col min="6407" max="6407" width="0" style="6" hidden="1" customWidth="1"/>
    <col min="6408" max="6408" width="9.140625" style="6" customWidth="1"/>
    <col min="6409" max="6409" width="13.7109375" style="6" customWidth="1"/>
    <col min="6410" max="6410" width="15.7109375" style="6" customWidth="1"/>
    <col min="6411" max="6411" width="14.7109375" style="6" customWidth="1"/>
    <col min="6412" max="6412" width="15" style="6" customWidth="1"/>
    <col min="6413" max="6413" width="14.28515625" style="6" customWidth="1"/>
    <col min="6414" max="6414" width="15.140625" style="6" customWidth="1"/>
    <col min="6415" max="6415" width="1.5703125" style="6" customWidth="1"/>
    <col min="6416" max="6416" width="18.85546875" style="6" customWidth="1"/>
    <col min="6417" max="6429" width="8" style="6" customWidth="1"/>
    <col min="6430" max="6433" width="9.28515625" style="6" customWidth="1"/>
    <col min="6434" max="6461" width="9.140625" style="6"/>
    <col min="6462" max="6462" width="64" style="6" customWidth="1"/>
    <col min="6463" max="6463" width="97.85546875" style="6" customWidth="1"/>
    <col min="6464" max="6656" width="9.140625" style="6"/>
    <col min="6657" max="6657" width="1.28515625" style="6" customWidth="1"/>
    <col min="6658" max="6658" width="57.28515625" style="6" customWidth="1"/>
    <col min="6659" max="6659" width="62.7109375" style="6" customWidth="1"/>
    <col min="6660" max="6661" width="0" style="6" hidden="1" customWidth="1"/>
    <col min="6662" max="6662" width="8.28515625" style="6" customWidth="1"/>
    <col min="6663" max="6663" width="0" style="6" hidden="1" customWidth="1"/>
    <col min="6664" max="6664" width="9.140625" style="6" customWidth="1"/>
    <col min="6665" max="6665" width="13.7109375" style="6" customWidth="1"/>
    <col min="6666" max="6666" width="15.7109375" style="6" customWidth="1"/>
    <col min="6667" max="6667" width="14.7109375" style="6" customWidth="1"/>
    <col min="6668" max="6668" width="15" style="6" customWidth="1"/>
    <col min="6669" max="6669" width="14.28515625" style="6" customWidth="1"/>
    <col min="6670" max="6670" width="15.140625" style="6" customWidth="1"/>
    <col min="6671" max="6671" width="1.5703125" style="6" customWidth="1"/>
    <col min="6672" max="6672" width="18.85546875" style="6" customWidth="1"/>
    <col min="6673" max="6685" width="8" style="6" customWidth="1"/>
    <col min="6686" max="6689" width="9.28515625" style="6" customWidth="1"/>
    <col min="6690" max="6717" width="9.140625" style="6"/>
    <col min="6718" max="6718" width="64" style="6" customWidth="1"/>
    <col min="6719" max="6719" width="97.85546875" style="6" customWidth="1"/>
    <col min="6720" max="6912" width="9.140625" style="6"/>
    <col min="6913" max="6913" width="1.28515625" style="6" customWidth="1"/>
    <col min="6914" max="6914" width="57.28515625" style="6" customWidth="1"/>
    <col min="6915" max="6915" width="62.7109375" style="6" customWidth="1"/>
    <col min="6916" max="6917" width="0" style="6" hidden="1" customWidth="1"/>
    <col min="6918" max="6918" width="8.28515625" style="6" customWidth="1"/>
    <col min="6919" max="6919" width="0" style="6" hidden="1" customWidth="1"/>
    <col min="6920" max="6920" width="9.140625" style="6" customWidth="1"/>
    <col min="6921" max="6921" width="13.7109375" style="6" customWidth="1"/>
    <col min="6922" max="6922" width="15.7109375" style="6" customWidth="1"/>
    <col min="6923" max="6923" width="14.7109375" style="6" customWidth="1"/>
    <col min="6924" max="6924" width="15" style="6" customWidth="1"/>
    <col min="6925" max="6925" width="14.28515625" style="6" customWidth="1"/>
    <col min="6926" max="6926" width="15.140625" style="6" customWidth="1"/>
    <col min="6927" max="6927" width="1.5703125" style="6" customWidth="1"/>
    <col min="6928" max="6928" width="18.85546875" style="6" customWidth="1"/>
    <col min="6929" max="6941" width="8" style="6" customWidth="1"/>
    <col min="6942" max="6945" width="9.28515625" style="6" customWidth="1"/>
    <col min="6946" max="6973" width="9.140625" style="6"/>
    <col min="6974" max="6974" width="64" style="6" customWidth="1"/>
    <col min="6975" max="6975" width="97.85546875" style="6" customWidth="1"/>
    <col min="6976" max="7168" width="9.140625" style="6"/>
    <col min="7169" max="7169" width="1.28515625" style="6" customWidth="1"/>
    <col min="7170" max="7170" width="57.28515625" style="6" customWidth="1"/>
    <col min="7171" max="7171" width="62.7109375" style="6" customWidth="1"/>
    <col min="7172" max="7173" width="0" style="6" hidden="1" customWidth="1"/>
    <col min="7174" max="7174" width="8.28515625" style="6" customWidth="1"/>
    <col min="7175" max="7175" width="0" style="6" hidden="1" customWidth="1"/>
    <col min="7176" max="7176" width="9.140625" style="6" customWidth="1"/>
    <col min="7177" max="7177" width="13.7109375" style="6" customWidth="1"/>
    <col min="7178" max="7178" width="15.7109375" style="6" customWidth="1"/>
    <col min="7179" max="7179" width="14.7109375" style="6" customWidth="1"/>
    <col min="7180" max="7180" width="15" style="6" customWidth="1"/>
    <col min="7181" max="7181" width="14.28515625" style="6" customWidth="1"/>
    <col min="7182" max="7182" width="15.140625" style="6" customWidth="1"/>
    <col min="7183" max="7183" width="1.5703125" style="6" customWidth="1"/>
    <col min="7184" max="7184" width="18.85546875" style="6" customWidth="1"/>
    <col min="7185" max="7197" width="8" style="6" customWidth="1"/>
    <col min="7198" max="7201" width="9.28515625" style="6" customWidth="1"/>
    <col min="7202" max="7229" width="9.140625" style="6"/>
    <col min="7230" max="7230" width="64" style="6" customWidth="1"/>
    <col min="7231" max="7231" width="97.85546875" style="6" customWidth="1"/>
    <col min="7232" max="7424" width="9.140625" style="6"/>
    <col min="7425" max="7425" width="1.28515625" style="6" customWidth="1"/>
    <col min="7426" max="7426" width="57.28515625" style="6" customWidth="1"/>
    <col min="7427" max="7427" width="62.7109375" style="6" customWidth="1"/>
    <col min="7428" max="7429" width="0" style="6" hidden="1" customWidth="1"/>
    <col min="7430" max="7430" width="8.28515625" style="6" customWidth="1"/>
    <col min="7431" max="7431" width="0" style="6" hidden="1" customWidth="1"/>
    <col min="7432" max="7432" width="9.140625" style="6" customWidth="1"/>
    <col min="7433" max="7433" width="13.7109375" style="6" customWidth="1"/>
    <col min="7434" max="7434" width="15.7109375" style="6" customWidth="1"/>
    <col min="7435" max="7435" width="14.7109375" style="6" customWidth="1"/>
    <col min="7436" max="7436" width="15" style="6" customWidth="1"/>
    <col min="7437" max="7437" width="14.28515625" style="6" customWidth="1"/>
    <col min="7438" max="7438" width="15.140625" style="6" customWidth="1"/>
    <col min="7439" max="7439" width="1.5703125" style="6" customWidth="1"/>
    <col min="7440" max="7440" width="18.85546875" style="6" customWidth="1"/>
    <col min="7441" max="7453" width="8" style="6" customWidth="1"/>
    <col min="7454" max="7457" width="9.28515625" style="6" customWidth="1"/>
    <col min="7458" max="7485" width="9.140625" style="6"/>
    <col min="7486" max="7486" width="64" style="6" customWidth="1"/>
    <col min="7487" max="7487" width="97.85546875" style="6" customWidth="1"/>
    <col min="7488" max="7680" width="9.140625" style="6"/>
    <col min="7681" max="7681" width="1.28515625" style="6" customWidth="1"/>
    <col min="7682" max="7682" width="57.28515625" style="6" customWidth="1"/>
    <col min="7683" max="7683" width="62.7109375" style="6" customWidth="1"/>
    <col min="7684" max="7685" width="0" style="6" hidden="1" customWidth="1"/>
    <col min="7686" max="7686" width="8.28515625" style="6" customWidth="1"/>
    <col min="7687" max="7687" width="0" style="6" hidden="1" customWidth="1"/>
    <col min="7688" max="7688" width="9.140625" style="6" customWidth="1"/>
    <col min="7689" max="7689" width="13.7109375" style="6" customWidth="1"/>
    <col min="7690" max="7690" width="15.7109375" style="6" customWidth="1"/>
    <col min="7691" max="7691" width="14.7109375" style="6" customWidth="1"/>
    <col min="7692" max="7692" width="15" style="6" customWidth="1"/>
    <col min="7693" max="7693" width="14.28515625" style="6" customWidth="1"/>
    <col min="7694" max="7694" width="15.140625" style="6" customWidth="1"/>
    <col min="7695" max="7695" width="1.5703125" style="6" customWidth="1"/>
    <col min="7696" max="7696" width="18.85546875" style="6" customWidth="1"/>
    <col min="7697" max="7709" width="8" style="6" customWidth="1"/>
    <col min="7710" max="7713" width="9.28515625" style="6" customWidth="1"/>
    <col min="7714" max="7741" width="9.140625" style="6"/>
    <col min="7742" max="7742" width="64" style="6" customWidth="1"/>
    <col min="7743" max="7743" width="97.85546875" style="6" customWidth="1"/>
    <col min="7744" max="7936" width="9.140625" style="6"/>
    <col min="7937" max="7937" width="1.28515625" style="6" customWidth="1"/>
    <col min="7938" max="7938" width="57.28515625" style="6" customWidth="1"/>
    <col min="7939" max="7939" width="62.7109375" style="6" customWidth="1"/>
    <col min="7940" max="7941" width="0" style="6" hidden="1" customWidth="1"/>
    <col min="7942" max="7942" width="8.28515625" style="6" customWidth="1"/>
    <col min="7943" max="7943" width="0" style="6" hidden="1" customWidth="1"/>
    <col min="7944" max="7944" width="9.140625" style="6" customWidth="1"/>
    <col min="7945" max="7945" width="13.7109375" style="6" customWidth="1"/>
    <col min="7946" max="7946" width="15.7109375" style="6" customWidth="1"/>
    <col min="7947" max="7947" width="14.7109375" style="6" customWidth="1"/>
    <col min="7948" max="7948" width="15" style="6" customWidth="1"/>
    <col min="7949" max="7949" width="14.28515625" style="6" customWidth="1"/>
    <col min="7950" max="7950" width="15.140625" style="6" customWidth="1"/>
    <col min="7951" max="7951" width="1.5703125" style="6" customWidth="1"/>
    <col min="7952" max="7952" width="18.85546875" style="6" customWidth="1"/>
    <col min="7953" max="7965" width="8" style="6" customWidth="1"/>
    <col min="7966" max="7969" width="9.28515625" style="6" customWidth="1"/>
    <col min="7970" max="7997" width="9.140625" style="6"/>
    <col min="7998" max="7998" width="64" style="6" customWidth="1"/>
    <col min="7999" max="7999" width="97.85546875" style="6" customWidth="1"/>
    <col min="8000" max="8192" width="9.140625" style="6"/>
    <col min="8193" max="8193" width="1.28515625" style="6" customWidth="1"/>
    <col min="8194" max="8194" width="57.28515625" style="6" customWidth="1"/>
    <col min="8195" max="8195" width="62.7109375" style="6" customWidth="1"/>
    <col min="8196" max="8197" width="0" style="6" hidden="1" customWidth="1"/>
    <col min="8198" max="8198" width="8.28515625" style="6" customWidth="1"/>
    <col min="8199" max="8199" width="0" style="6" hidden="1" customWidth="1"/>
    <col min="8200" max="8200" width="9.140625" style="6" customWidth="1"/>
    <col min="8201" max="8201" width="13.7109375" style="6" customWidth="1"/>
    <col min="8202" max="8202" width="15.7109375" style="6" customWidth="1"/>
    <col min="8203" max="8203" width="14.7109375" style="6" customWidth="1"/>
    <col min="8204" max="8204" width="15" style="6" customWidth="1"/>
    <col min="8205" max="8205" width="14.28515625" style="6" customWidth="1"/>
    <col min="8206" max="8206" width="15.140625" style="6" customWidth="1"/>
    <col min="8207" max="8207" width="1.5703125" style="6" customWidth="1"/>
    <col min="8208" max="8208" width="18.85546875" style="6" customWidth="1"/>
    <col min="8209" max="8221" width="8" style="6" customWidth="1"/>
    <col min="8222" max="8225" width="9.28515625" style="6" customWidth="1"/>
    <col min="8226" max="8253" width="9.140625" style="6"/>
    <col min="8254" max="8254" width="64" style="6" customWidth="1"/>
    <col min="8255" max="8255" width="97.85546875" style="6" customWidth="1"/>
    <col min="8256" max="8448" width="9.140625" style="6"/>
    <col min="8449" max="8449" width="1.28515625" style="6" customWidth="1"/>
    <col min="8450" max="8450" width="57.28515625" style="6" customWidth="1"/>
    <col min="8451" max="8451" width="62.7109375" style="6" customWidth="1"/>
    <col min="8452" max="8453" width="0" style="6" hidden="1" customWidth="1"/>
    <col min="8454" max="8454" width="8.28515625" style="6" customWidth="1"/>
    <col min="8455" max="8455" width="0" style="6" hidden="1" customWidth="1"/>
    <col min="8456" max="8456" width="9.140625" style="6" customWidth="1"/>
    <col min="8457" max="8457" width="13.7109375" style="6" customWidth="1"/>
    <col min="8458" max="8458" width="15.7109375" style="6" customWidth="1"/>
    <col min="8459" max="8459" width="14.7109375" style="6" customWidth="1"/>
    <col min="8460" max="8460" width="15" style="6" customWidth="1"/>
    <col min="8461" max="8461" width="14.28515625" style="6" customWidth="1"/>
    <col min="8462" max="8462" width="15.140625" style="6" customWidth="1"/>
    <col min="8463" max="8463" width="1.5703125" style="6" customWidth="1"/>
    <col min="8464" max="8464" width="18.85546875" style="6" customWidth="1"/>
    <col min="8465" max="8477" width="8" style="6" customWidth="1"/>
    <col min="8478" max="8481" width="9.28515625" style="6" customWidth="1"/>
    <col min="8482" max="8509" width="9.140625" style="6"/>
    <col min="8510" max="8510" width="64" style="6" customWidth="1"/>
    <col min="8511" max="8511" width="97.85546875" style="6" customWidth="1"/>
    <col min="8512" max="8704" width="9.140625" style="6"/>
    <col min="8705" max="8705" width="1.28515625" style="6" customWidth="1"/>
    <col min="8706" max="8706" width="57.28515625" style="6" customWidth="1"/>
    <col min="8707" max="8707" width="62.7109375" style="6" customWidth="1"/>
    <col min="8708" max="8709" width="0" style="6" hidden="1" customWidth="1"/>
    <col min="8710" max="8710" width="8.28515625" style="6" customWidth="1"/>
    <col min="8711" max="8711" width="0" style="6" hidden="1" customWidth="1"/>
    <col min="8712" max="8712" width="9.140625" style="6" customWidth="1"/>
    <col min="8713" max="8713" width="13.7109375" style="6" customWidth="1"/>
    <col min="8714" max="8714" width="15.7109375" style="6" customWidth="1"/>
    <col min="8715" max="8715" width="14.7109375" style="6" customWidth="1"/>
    <col min="8716" max="8716" width="15" style="6" customWidth="1"/>
    <col min="8717" max="8717" width="14.28515625" style="6" customWidth="1"/>
    <col min="8718" max="8718" width="15.140625" style="6" customWidth="1"/>
    <col min="8719" max="8719" width="1.5703125" style="6" customWidth="1"/>
    <col min="8720" max="8720" width="18.85546875" style="6" customWidth="1"/>
    <col min="8721" max="8733" width="8" style="6" customWidth="1"/>
    <col min="8734" max="8737" width="9.28515625" style="6" customWidth="1"/>
    <col min="8738" max="8765" width="9.140625" style="6"/>
    <col min="8766" max="8766" width="64" style="6" customWidth="1"/>
    <col min="8767" max="8767" width="97.85546875" style="6" customWidth="1"/>
    <col min="8768" max="8960" width="9.140625" style="6"/>
    <col min="8961" max="8961" width="1.28515625" style="6" customWidth="1"/>
    <col min="8962" max="8962" width="57.28515625" style="6" customWidth="1"/>
    <col min="8963" max="8963" width="62.7109375" style="6" customWidth="1"/>
    <col min="8964" max="8965" width="0" style="6" hidden="1" customWidth="1"/>
    <col min="8966" max="8966" width="8.28515625" style="6" customWidth="1"/>
    <col min="8967" max="8967" width="0" style="6" hidden="1" customWidth="1"/>
    <col min="8968" max="8968" width="9.140625" style="6" customWidth="1"/>
    <col min="8969" max="8969" width="13.7109375" style="6" customWidth="1"/>
    <col min="8970" max="8970" width="15.7109375" style="6" customWidth="1"/>
    <col min="8971" max="8971" width="14.7109375" style="6" customWidth="1"/>
    <col min="8972" max="8972" width="15" style="6" customWidth="1"/>
    <col min="8973" max="8973" width="14.28515625" style="6" customWidth="1"/>
    <col min="8974" max="8974" width="15.140625" style="6" customWidth="1"/>
    <col min="8975" max="8975" width="1.5703125" style="6" customWidth="1"/>
    <col min="8976" max="8976" width="18.85546875" style="6" customWidth="1"/>
    <col min="8977" max="8989" width="8" style="6" customWidth="1"/>
    <col min="8990" max="8993" width="9.28515625" style="6" customWidth="1"/>
    <col min="8994" max="9021" width="9.140625" style="6"/>
    <col min="9022" max="9022" width="64" style="6" customWidth="1"/>
    <col min="9023" max="9023" width="97.85546875" style="6" customWidth="1"/>
    <col min="9024" max="9216" width="9.140625" style="6"/>
    <col min="9217" max="9217" width="1.28515625" style="6" customWidth="1"/>
    <col min="9218" max="9218" width="57.28515625" style="6" customWidth="1"/>
    <col min="9219" max="9219" width="62.7109375" style="6" customWidth="1"/>
    <col min="9220" max="9221" width="0" style="6" hidden="1" customWidth="1"/>
    <col min="9222" max="9222" width="8.28515625" style="6" customWidth="1"/>
    <col min="9223" max="9223" width="0" style="6" hidden="1" customWidth="1"/>
    <col min="9224" max="9224" width="9.140625" style="6" customWidth="1"/>
    <col min="9225" max="9225" width="13.7109375" style="6" customWidth="1"/>
    <col min="9226" max="9226" width="15.7109375" style="6" customWidth="1"/>
    <col min="9227" max="9227" width="14.7109375" style="6" customWidth="1"/>
    <col min="9228" max="9228" width="15" style="6" customWidth="1"/>
    <col min="9229" max="9229" width="14.28515625" style="6" customWidth="1"/>
    <col min="9230" max="9230" width="15.140625" style="6" customWidth="1"/>
    <col min="9231" max="9231" width="1.5703125" style="6" customWidth="1"/>
    <col min="9232" max="9232" width="18.85546875" style="6" customWidth="1"/>
    <col min="9233" max="9245" width="8" style="6" customWidth="1"/>
    <col min="9246" max="9249" width="9.28515625" style="6" customWidth="1"/>
    <col min="9250" max="9277" width="9.140625" style="6"/>
    <col min="9278" max="9278" width="64" style="6" customWidth="1"/>
    <col min="9279" max="9279" width="97.85546875" style="6" customWidth="1"/>
    <col min="9280" max="9472" width="9.140625" style="6"/>
    <col min="9473" max="9473" width="1.28515625" style="6" customWidth="1"/>
    <col min="9474" max="9474" width="57.28515625" style="6" customWidth="1"/>
    <col min="9475" max="9475" width="62.7109375" style="6" customWidth="1"/>
    <col min="9476" max="9477" width="0" style="6" hidden="1" customWidth="1"/>
    <col min="9478" max="9478" width="8.28515625" style="6" customWidth="1"/>
    <col min="9479" max="9479" width="0" style="6" hidden="1" customWidth="1"/>
    <col min="9480" max="9480" width="9.140625" style="6" customWidth="1"/>
    <col min="9481" max="9481" width="13.7109375" style="6" customWidth="1"/>
    <col min="9482" max="9482" width="15.7109375" style="6" customWidth="1"/>
    <col min="9483" max="9483" width="14.7109375" style="6" customWidth="1"/>
    <col min="9484" max="9484" width="15" style="6" customWidth="1"/>
    <col min="9485" max="9485" width="14.28515625" style="6" customWidth="1"/>
    <col min="9486" max="9486" width="15.140625" style="6" customWidth="1"/>
    <col min="9487" max="9487" width="1.5703125" style="6" customWidth="1"/>
    <col min="9488" max="9488" width="18.85546875" style="6" customWidth="1"/>
    <col min="9489" max="9501" width="8" style="6" customWidth="1"/>
    <col min="9502" max="9505" width="9.28515625" style="6" customWidth="1"/>
    <col min="9506" max="9533" width="9.140625" style="6"/>
    <col min="9534" max="9534" width="64" style="6" customWidth="1"/>
    <col min="9535" max="9535" width="97.85546875" style="6" customWidth="1"/>
    <col min="9536" max="9728" width="9.140625" style="6"/>
    <col min="9729" max="9729" width="1.28515625" style="6" customWidth="1"/>
    <col min="9730" max="9730" width="57.28515625" style="6" customWidth="1"/>
    <col min="9731" max="9731" width="62.7109375" style="6" customWidth="1"/>
    <col min="9732" max="9733" width="0" style="6" hidden="1" customWidth="1"/>
    <col min="9734" max="9734" width="8.28515625" style="6" customWidth="1"/>
    <col min="9735" max="9735" width="0" style="6" hidden="1" customWidth="1"/>
    <col min="9736" max="9736" width="9.140625" style="6" customWidth="1"/>
    <col min="9737" max="9737" width="13.7109375" style="6" customWidth="1"/>
    <col min="9738" max="9738" width="15.7109375" style="6" customWidth="1"/>
    <col min="9739" max="9739" width="14.7109375" style="6" customWidth="1"/>
    <col min="9740" max="9740" width="15" style="6" customWidth="1"/>
    <col min="9741" max="9741" width="14.28515625" style="6" customWidth="1"/>
    <col min="9742" max="9742" width="15.140625" style="6" customWidth="1"/>
    <col min="9743" max="9743" width="1.5703125" style="6" customWidth="1"/>
    <col min="9744" max="9744" width="18.85546875" style="6" customWidth="1"/>
    <col min="9745" max="9757" width="8" style="6" customWidth="1"/>
    <col min="9758" max="9761" width="9.28515625" style="6" customWidth="1"/>
    <col min="9762" max="9789" width="9.140625" style="6"/>
    <col min="9790" max="9790" width="64" style="6" customWidth="1"/>
    <col min="9791" max="9791" width="97.85546875" style="6" customWidth="1"/>
    <col min="9792" max="9984" width="9.140625" style="6"/>
    <col min="9985" max="9985" width="1.28515625" style="6" customWidth="1"/>
    <col min="9986" max="9986" width="57.28515625" style="6" customWidth="1"/>
    <col min="9987" max="9987" width="62.7109375" style="6" customWidth="1"/>
    <col min="9988" max="9989" width="0" style="6" hidden="1" customWidth="1"/>
    <col min="9990" max="9990" width="8.28515625" style="6" customWidth="1"/>
    <col min="9991" max="9991" width="0" style="6" hidden="1" customWidth="1"/>
    <col min="9992" max="9992" width="9.140625" style="6" customWidth="1"/>
    <col min="9993" max="9993" width="13.7109375" style="6" customWidth="1"/>
    <col min="9994" max="9994" width="15.7109375" style="6" customWidth="1"/>
    <col min="9995" max="9995" width="14.7109375" style="6" customWidth="1"/>
    <col min="9996" max="9996" width="15" style="6" customWidth="1"/>
    <col min="9997" max="9997" width="14.28515625" style="6" customWidth="1"/>
    <col min="9998" max="9998" width="15.140625" style="6" customWidth="1"/>
    <col min="9999" max="9999" width="1.5703125" style="6" customWidth="1"/>
    <col min="10000" max="10000" width="18.85546875" style="6" customWidth="1"/>
    <col min="10001" max="10013" width="8" style="6" customWidth="1"/>
    <col min="10014" max="10017" width="9.28515625" style="6" customWidth="1"/>
    <col min="10018" max="10045" width="9.140625" style="6"/>
    <col min="10046" max="10046" width="64" style="6" customWidth="1"/>
    <col min="10047" max="10047" width="97.85546875" style="6" customWidth="1"/>
    <col min="10048" max="10240" width="9.140625" style="6"/>
    <col min="10241" max="10241" width="1.28515625" style="6" customWidth="1"/>
    <col min="10242" max="10242" width="57.28515625" style="6" customWidth="1"/>
    <col min="10243" max="10243" width="62.7109375" style="6" customWidth="1"/>
    <col min="10244" max="10245" width="0" style="6" hidden="1" customWidth="1"/>
    <col min="10246" max="10246" width="8.28515625" style="6" customWidth="1"/>
    <col min="10247" max="10247" width="0" style="6" hidden="1" customWidth="1"/>
    <col min="10248" max="10248" width="9.140625" style="6" customWidth="1"/>
    <col min="10249" max="10249" width="13.7109375" style="6" customWidth="1"/>
    <col min="10250" max="10250" width="15.7109375" style="6" customWidth="1"/>
    <col min="10251" max="10251" width="14.7109375" style="6" customWidth="1"/>
    <col min="10252" max="10252" width="15" style="6" customWidth="1"/>
    <col min="10253" max="10253" width="14.28515625" style="6" customWidth="1"/>
    <col min="10254" max="10254" width="15.140625" style="6" customWidth="1"/>
    <col min="10255" max="10255" width="1.5703125" style="6" customWidth="1"/>
    <col min="10256" max="10256" width="18.85546875" style="6" customWidth="1"/>
    <col min="10257" max="10269" width="8" style="6" customWidth="1"/>
    <col min="10270" max="10273" width="9.28515625" style="6" customWidth="1"/>
    <col min="10274" max="10301" width="9.140625" style="6"/>
    <col min="10302" max="10302" width="64" style="6" customWidth="1"/>
    <col min="10303" max="10303" width="97.85546875" style="6" customWidth="1"/>
    <col min="10304" max="10496" width="9.140625" style="6"/>
    <col min="10497" max="10497" width="1.28515625" style="6" customWidth="1"/>
    <col min="10498" max="10498" width="57.28515625" style="6" customWidth="1"/>
    <col min="10499" max="10499" width="62.7109375" style="6" customWidth="1"/>
    <col min="10500" max="10501" width="0" style="6" hidden="1" customWidth="1"/>
    <col min="10502" max="10502" width="8.28515625" style="6" customWidth="1"/>
    <col min="10503" max="10503" width="0" style="6" hidden="1" customWidth="1"/>
    <col min="10504" max="10504" width="9.140625" style="6" customWidth="1"/>
    <col min="10505" max="10505" width="13.7109375" style="6" customWidth="1"/>
    <col min="10506" max="10506" width="15.7109375" style="6" customWidth="1"/>
    <col min="10507" max="10507" width="14.7109375" style="6" customWidth="1"/>
    <col min="10508" max="10508" width="15" style="6" customWidth="1"/>
    <col min="10509" max="10509" width="14.28515625" style="6" customWidth="1"/>
    <col min="10510" max="10510" width="15.140625" style="6" customWidth="1"/>
    <col min="10511" max="10511" width="1.5703125" style="6" customWidth="1"/>
    <col min="10512" max="10512" width="18.85546875" style="6" customWidth="1"/>
    <col min="10513" max="10525" width="8" style="6" customWidth="1"/>
    <col min="10526" max="10529" width="9.28515625" style="6" customWidth="1"/>
    <col min="10530" max="10557" width="9.140625" style="6"/>
    <col min="10558" max="10558" width="64" style="6" customWidth="1"/>
    <col min="10559" max="10559" width="97.85546875" style="6" customWidth="1"/>
    <col min="10560" max="10752" width="9.140625" style="6"/>
    <col min="10753" max="10753" width="1.28515625" style="6" customWidth="1"/>
    <col min="10754" max="10754" width="57.28515625" style="6" customWidth="1"/>
    <col min="10755" max="10755" width="62.7109375" style="6" customWidth="1"/>
    <col min="10756" max="10757" width="0" style="6" hidden="1" customWidth="1"/>
    <col min="10758" max="10758" width="8.28515625" style="6" customWidth="1"/>
    <col min="10759" max="10759" width="0" style="6" hidden="1" customWidth="1"/>
    <col min="10760" max="10760" width="9.140625" style="6" customWidth="1"/>
    <col min="10761" max="10761" width="13.7109375" style="6" customWidth="1"/>
    <col min="10762" max="10762" width="15.7109375" style="6" customWidth="1"/>
    <col min="10763" max="10763" width="14.7109375" style="6" customWidth="1"/>
    <col min="10764" max="10764" width="15" style="6" customWidth="1"/>
    <col min="10765" max="10765" width="14.28515625" style="6" customWidth="1"/>
    <col min="10766" max="10766" width="15.140625" style="6" customWidth="1"/>
    <col min="10767" max="10767" width="1.5703125" style="6" customWidth="1"/>
    <col min="10768" max="10768" width="18.85546875" style="6" customWidth="1"/>
    <col min="10769" max="10781" width="8" style="6" customWidth="1"/>
    <col min="10782" max="10785" width="9.28515625" style="6" customWidth="1"/>
    <col min="10786" max="10813" width="9.140625" style="6"/>
    <col min="10814" max="10814" width="64" style="6" customWidth="1"/>
    <col min="10815" max="10815" width="97.85546875" style="6" customWidth="1"/>
    <col min="10816" max="11008" width="9.140625" style="6"/>
    <col min="11009" max="11009" width="1.28515625" style="6" customWidth="1"/>
    <col min="11010" max="11010" width="57.28515625" style="6" customWidth="1"/>
    <col min="11011" max="11011" width="62.7109375" style="6" customWidth="1"/>
    <col min="11012" max="11013" width="0" style="6" hidden="1" customWidth="1"/>
    <col min="11014" max="11014" width="8.28515625" style="6" customWidth="1"/>
    <col min="11015" max="11015" width="0" style="6" hidden="1" customWidth="1"/>
    <col min="11016" max="11016" width="9.140625" style="6" customWidth="1"/>
    <col min="11017" max="11017" width="13.7109375" style="6" customWidth="1"/>
    <col min="11018" max="11018" width="15.7109375" style="6" customWidth="1"/>
    <col min="11019" max="11019" width="14.7109375" style="6" customWidth="1"/>
    <col min="11020" max="11020" width="15" style="6" customWidth="1"/>
    <col min="11021" max="11021" width="14.28515625" style="6" customWidth="1"/>
    <col min="11022" max="11022" width="15.140625" style="6" customWidth="1"/>
    <col min="11023" max="11023" width="1.5703125" style="6" customWidth="1"/>
    <col min="11024" max="11024" width="18.85546875" style="6" customWidth="1"/>
    <col min="11025" max="11037" width="8" style="6" customWidth="1"/>
    <col min="11038" max="11041" width="9.28515625" style="6" customWidth="1"/>
    <col min="11042" max="11069" width="9.140625" style="6"/>
    <col min="11070" max="11070" width="64" style="6" customWidth="1"/>
    <col min="11071" max="11071" width="97.85546875" style="6" customWidth="1"/>
    <col min="11072" max="11264" width="9.140625" style="6"/>
    <col min="11265" max="11265" width="1.28515625" style="6" customWidth="1"/>
    <col min="11266" max="11266" width="57.28515625" style="6" customWidth="1"/>
    <col min="11267" max="11267" width="62.7109375" style="6" customWidth="1"/>
    <col min="11268" max="11269" width="0" style="6" hidden="1" customWidth="1"/>
    <col min="11270" max="11270" width="8.28515625" style="6" customWidth="1"/>
    <col min="11271" max="11271" width="0" style="6" hidden="1" customWidth="1"/>
    <col min="11272" max="11272" width="9.140625" style="6" customWidth="1"/>
    <col min="11273" max="11273" width="13.7109375" style="6" customWidth="1"/>
    <col min="11274" max="11274" width="15.7109375" style="6" customWidth="1"/>
    <col min="11275" max="11275" width="14.7109375" style="6" customWidth="1"/>
    <col min="11276" max="11276" width="15" style="6" customWidth="1"/>
    <col min="11277" max="11277" width="14.28515625" style="6" customWidth="1"/>
    <col min="11278" max="11278" width="15.140625" style="6" customWidth="1"/>
    <col min="11279" max="11279" width="1.5703125" style="6" customWidth="1"/>
    <col min="11280" max="11280" width="18.85546875" style="6" customWidth="1"/>
    <col min="11281" max="11293" width="8" style="6" customWidth="1"/>
    <col min="11294" max="11297" width="9.28515625" style="6" customWidth="1"/>
    <col min="11298" max="11325" width="9.140625" style="6"/>
    <col min="11326" max="11326" width="64" style="6" customWidth="1"/>
    <col min="11327" max="11327" width="97.85546875" style="6" customWidth="1"/>
    <col min="11328" max="11520" width="9.140625" style="6"/>
    <col min="11521" max="11521" width="1.28515625" style="6" customWidth="1"/>
    <col min="11522" max="11522" width="57.28515625" style="6" customWidth="1"/>
    <col min="11523" max="11523" width="62.7109375" style="6" customWidth="1"/>
    <col min="11524" max="11525" width="0" style="6" hidden="1" customWidth="1"/>
    <col min="11526" max="11526" width="8.28515625" style="6" customWidth="1"/>
    <col min="11527" max="11527" width="0" style="6" hidden="1" customWidth="1"/>
    <col min="11528" max="11528" width="9.140625" style="6" customWidth="1"/>
    <col min="11529" max="11529" width="13.7109375" style="6" customWidth="1"/>
    <col min="11530" max="11530" width="15.7109375" style="6" customWidth="1"/>
    <col min="11531" max="11531" width="14.7109375" style="6" customWidth="1"/>
    <col min="11532" max="11532" width="15" style="6" customWidth="1"/>
    <col min="11533" max="11533" width="14.28515625" style="6" customWidth="1"/>
    <col min="11534" max="11534" width="15.140625" style="6" customWidth="1"/>
    <col min="11535" max="11535" width="1.5703125" style="6" customWidth="1"/>
    <col min="11536" max="11536" width="18.85546875" style="6" customWidth="1"/>
    <col min="11537" max="11549" width="8" style="6" customWidth="1"/>
    <col min="11550" max="11553" width="9.28515625" style="6" customWidth="1"/>
    <col min="11554" max="11581" width="9.140625" style="6"/>
    <col min="11582" max="11582" width="64" style="6" customWidth="1"/>
    <col min="11583" max="11583" width="97.85546875" style="6" customWidth="1"/>
    <col min="11584" max="11776" width="9.140625" style="6"/>
    <col min="11777" max="11777" width="1.28515625" style="6" customWidth="1"/>
    <col min="11778" max="11778" width="57.28515625" style="6" customWidth="1"/>
    <col min="11779" max="11779" width="62.7109375" style="6" customWidth="1"/>
    <col min="11780" max="11781" width="0" style="6" hidden="1" customWidth="1"/>
    <col min="11782" max="11782" width="8.28515625" style="6" customWidth="1"/>
    <col min="11783" max="11783" width="0" style="6" hidden="1" customWidth="1"/>
    <col min="11784" max="11784" width="9.140625" style="6" customWidth="1"/>
    <col min="11785" max="11785" width="13.7109375" style="6" customWidth="1"/>
    <col min="11786" max="11786" width="15.7109375" style="6" customWidth="1"/>
    <col min="11787" max="11787" width="14.7109375" style="6" customWidth="1"/>
    <col min="11788" max="11788" width="15" style="6" customWidth="1"/>
    <col min="11789" max="11789" width="14.28515625" style="6" customWidth="1"/>
    <col min="11790" max="11790" width="15.140625" style="6" customWidth="1"/>
    <col min="11791" max="11791" width="1.5703125" style="6" customWidth="1"/>
    <col min="11792" max="11792" width="18.85546875" style="6" customWidth="1"/>
    <col min="11793" max="11805" width="8" style="6" customWidth="1"/>
    <col min="11806" max="11809" width="9.28515625" style="6" customWidth="1"/>
    <col min="11810" max="11837" width="9.140625" style="6"/>
    <col min="11838" max="11838" width="64" style="6" customWidth="1"/>
    <col min="11839" max="11839" width="97.85546875" style="6" customWidth="1"/>
    <col min="11840" max="12032" width="9.140625" style="6"/>
    <col min="12033" max="12033" width="1.28515625" style="6" customWidth="1"/>
    <col min="12034" max="12034" width="57.28515625" style="6" customWidth="1"/>
    <col min="12035" max="12035" width="62.7109375" style="6" customWidth="1"/>
    <col min="12036" max="12037" width="0" style="6" hidden="1" customWidth="1"/>
    <col min="12038" max="12038" width="8.28515625" style="6" customWidth="1"/>
    <col min="12039" max="12039" width="0" style="6" hidden="1" customWidth="1"/>
    <col min="12040" max="12040" width="9.140625" style="6" customWidth="1"/>
    <col min="12041" max="12041" width="13.7109375" style="6" customWidth="1"/>
    <col min="12042" max="12042" width="15.7109375" style="6" customWidth="1"/>
    <col min="12043" max="12043" width="14.7109375" style="6" customWidth="1"/>
    <col min="12044" max="12044" width="15" style="6" customWidth="1"/>
    <col min="12045" max="12045" width="14.28515625" style="6" customWidth="1"/>
    <col min="12046" max="12046" width="15.140625" style="6" customWidth="1"/>
    <col min="12047" max="12047" width="1.5703125" style="6" customWidth="1"/>
    <col min="12048" max="12048" width="18.85546875" style="6" customWidth="1"/>
    <col min="12049" max="12061" width="8" style="6" customWidth="1"/>
    <col min="12062" max="12065" width="9.28515625" style="6" customWidth="1"/>
    <col min="12066" max="12093" width="9.140625" style="6"/>
    <col min="12094" max="12094" width="64" style="6" customWidth="1"/>
    <col min="12095" max="12095" width="97.85546875" style="6" customWidth="1"/>
    <col min="12096" max="12288" width="9.140625" style="6"/>
    <col min="12289" max="12289" width="1.28515625" style="6" customWidth="1"/>
    <col min="12290" max="12290" width="57.28515625" style="6" customWidth="1"/>
    <col min="12291" max="12291" width="62.7109375" style="6" customWidth="1"/>
    <col min="12292" max="12293" width="0" style="6" hidden="1" customWidth="1"/>
    <col min="12294" max="12294" width="8.28515625" style="6" customWidth="1"/>
    <col min="12295" max="12295" width="0" style="6" hidden="1" customWidth="1"/>
    <col min="12296" max="12296" width="9.140625" style="6" customWidth="1"/>
    <col min="12297" max="12297" width="13.7109375" style="6" customWidth="1"/>
    <col min="12298" max="12298" width="15.7109375" style="6" customWidth="1"/>
    <col min="12299" max="12299" width="14.7109375" style="6" customWidth="1"/>
    <col min="12300" max="12300" width="15" style="6" customWidth="1"/>
    <col min="12301" max="12301" width="14.28515625" style="6" customWidth="1"/>
    <col min="12302" max="12302" width="15.140625" style="6" customWidth="1"/>
    <col min="12303" max="12303" width="1.5703125" style="6" customWidth="1"/>
    <col min="12304" max="12304" width="18.85546875" style="6" customWidth="1"/>
    <col min="12305" max="12317" width="8" style="6" customWidth="1"/>
    <col min="12318" max="12321" width="9.28515625" style="6" customWidth="1"/>
    <col min="12322" max="12349" width="9.140625" style="6"/>
    <col min="12350" max="12350" width="64" style="6" customWidth="1"/>
    <col min="12351" max="12351" width="97.85546875" style="6" customWidth="1"/>
    <col min="12352" max="12544" width="9.140625" style="6"/>
    <col min="12545" max="12545" width="1.28515625" style="6" customWidth="1"/>
    <col min="12546" max="12546" width="57.28515625" style="6" customWidth="1"/>
    <col min="12547" max="12547" width="62.7109375" style="6" customWidth="1"/>
    <col min="12548" max="12549" width="0" style="6" hidden="1" customWidth="1"/>
    <col min="12550" max="12550" width="8.28515625" style="6" customWidth="1"/>
    <col min="12551" max="12551" width="0" style="6" hidden="1" customWidth="1"/>
    <col min="12552" max="12552" width="9.140625" style="6" customWidth="1"/>
    <col min="12553" max="12553" width="13.7109375" style="6" customWidth="1"/>
    <col min="12554" max="12554" width="15.7109375" style="6" customWidth="1"/>
    <col min="12555" max="12555" width="14.7109375" style="6" customWidth="1"/>
    <col min="12556" max="12556" width="15" style="6" customWidth="1"/>
    <col min="12557" max="12557" width="14.28515625" style="6" customWidth="1"/>
    <col min="12558" max="12558" width="15.140625" style="6" customWidth="1"/>
    <col min="12559" max="12559" width="1.5703125" style="6" customWidth="1"/>
    <col min="12560" max="12560" width="18.85546875" style="6" customWidth="1"/>
    <col min="12561" max="12573" width="8" style="6" customWidth="1"/>
    <col min="12574" max="12577" width="9.28515625" style="6" customWidth="1"/>
    <col min="12578" max="12605" width="9.140625" style="6"/>
    <col min="12606" max="12606" width="64" style="6" customWidth="1"/>
    <col min="12607" max="12607" width="97.85546875" style="6" customWidth="1"/>
    <col min="12608" max="12800" width="9.140625" style="6"/>
    <col min="12801" max="12801" width="1.28515625" style="6" customWidth="1"/>
    <col min="12802" max="12802" width="57.28515625" style="6" customWidth="1"/>
    <col min="12803" max="12803" width="62.7109375" style="6" customWidth="1"/>
    <col min="12804" max="12805" width="0" style="6" hidden="1" customWidth="1"/>
    <col min="12806" max="12806" width="8.28515625" style="6" customWidth="1"/>
    <col min="12807" max="12807" width="0" style="6" hidden="1" customWidth="1"/>
    <col min="12808" max="12808" width="9.140625" style="6" customWidth="1"/>
    <col min="12809" max="12809" width="13.7109375" style="6" customWidth="1"/>
    <col min="12810" max="12810" width="15.7109375" style="6" customWidth="1"/>
    <col min="12811" max="12811" width="14.7109375" style="6" customWidth="1"/>
    <col min="12812" max="12812" width="15" style="6" customWidth="1"/>
    <col min="12813" max="12813" width="14.28515625" style="6" customWidth="1"/>
    <col min="12814" max="12814" width="15.140625" style="6" customWidth="1"/>
    <col min="12815" max="12815" width="1.5703125" style="6" customWidth="1"/>
    <col min="12816" max="12816" width="18.85546875" style="6" customWidth="1"/>
    <col min="12817" max="12829" width="8" style="6" customWidth="1"/>
    <col min="12830" max="12833" width="9.28515625" style="6" customWidth="1"/>
    <col min="12834" max="12861" width="9.140625" style="6"/>
    <col min="12862" max="12862" width="64" style="6" customWidth="1"/>
    <col min="12863" max="12863" width="97.85546875" style="6" customWidth="1"/>
    <col min="12864" max="13056" width="9.140625" style="6"/>
    <col min="13057" max="13057" width="1.28515625" style="6" customWidth="1"/>
    <col min="13058" max="13058" width="57.28515625" style="6" customWidth="1"/>
    <col min="13059" max="13059" width="62.7109375" style="6" customWidth="1"/>
    <col min="13060" max="13061" width="0" style="6" hidden="1" customWidth="1"/>
    <col min="13062" max="13062" width="8.28515625" style="6" customWidth="1"/>
    <col min="13063" max="13063" width="0" style="6" hidden="1" customWidth="1"/>
    <col min="13064" max="13064" width="9.140625" style="6" customWidth="1"/>
    <col min="13065" max="13065" width="13.7109375" style="6" customWidth="1"/>
    <col min="13066" max="13066" width="15.7109375" style="6" customWidth="1"/>
    <col min="13067" max="13067" width="14.7109375" style="6" customWidth="1"/>
    <col min="13068" max="13068" width="15" style="6" customWidth="1"/>
    <col min="13069" max="13069" width="14.28515625" style="6" customWidth="1"/>
    <col min="13070" max="13070" width="15.140625" style="6" customWidth="1"/>
    <col min="13071" max="13071" width="1.5703125" style="6" customWidth="1"/>
    <col min="13072" max="13072" width="18.85546875" style="6" customWidth="1"/>
    <col min="13073" max="13085" width="8" style="6" customWidth="1"/>
    <col min="13086" max="13089" width="9.28515625" style="6" customWidth="1"/>
    <col min="13090" max="13117" width="9.140625" style="6"/>
    <col min="13118" max="13118" width="64" style="6" customWidth="1"/>
    <col min="13119" max="13119" width="97.85546875" style="6" customWidth="1"/>
    <col min="13120" max="13312" width="9.140625" style="6"/>
    <col min="13313" max="13313" width="1.28515625" style="6" customWidth="1"/>
    <col min="13314" max="13314" width="57.28515625" style="6" customWidth="1"/>
    <col min="13315" max="13315" width="62.7109375" style="6" customWidth="1"/>
    <col min="13316" max="13317" width="0" style="6" hidden="1" customWidth="1"/>
    <col min="13318" max="13318" width="8.28515625" style="6" customWidth="1"/>
    <col min="13319" max="13319" width="0" style="6" hidden="1" customWidth="1"/>
    <col min="13320" max="13320" width="9.140625" style="6" customWidth="1"/>
    <col min="13321" max="13321" width="13.7109375" style="6" customWidth="1"/>
    <col min="13322" max="13322" width="15.7109375" style="6" customWidth="1"/>
    <col min="13323" max="13323" width="14.7109375" style="6" customWidth="1"/>
    <col min="13324" max="13324" width="15" style="6" customWidth="1"/>
    <col min="13325" max="13325" width="14.28515625" style="6" customWidth="1"/>
    <col min="13326" max="13326" width="15.140625" style="6" customWidth="1"/>
    <col min="13327" max="13327" width="1.5703125" style="6" customWidth="1"/>
    <col min="13328" max="13328" width="18.85546875" style="6" customWidth="1"/>
    <col min="13329" max="13341" width="8" style="6" customWidth="1"/>
    <col min="13342" max="13345" width="9.28515625" style="6" customWidth="1"/>
    <col min="13346" max="13373" width="9.140625" style="6"/>
    <col min="13374" max="13374" width="64" style="6" customWidth="1"/>
    <col min="13375" max="13375" width="97.85546875" style="6" customWidth="1"/>
    <col min="13376" max="13568" width="9.140625" style="6"/>
    <col min="13569" max="13569" width="1.28515625" style="6" customWidth="1"/>
    <col min="13570" max="13570" width="57.28515625" style="6" customWidth="1"/>
    <col min="13571" max="13571" width="62.7109375" style="6" customWidth="1"/>
    <col min="13572" max="13573" width="0" style="6" hidden="1" customWidth="1"/>
    <col min="13574" max="13574" width="8.28515625" style="6" customWidth="1"/>
    <col min="13575" max="13575" width="0" style="6" hidden="1" customWidth="1"/>
    <col min="13576" max="13576" width="9.140625" style="6" customWidth="1"/>
    <col min="13577" max="13577" width="13.7109375" style="6" customWidth="1"/>
    <col min="13578" max="13578" width="15.7109375" style="6" customWidth="1"/>
    <col min="13579" max="13579" width="14.7109375" style="6" customWidth="1"/>
    <col min="13580" max="13580" width="15" style="6" customWidth="1"/>
    <col min="13581" max="13581" width="14.28515625" style="6" customWidth="1"/>
    <col min="13582" max="13582" width="15.140625" style="6" customWidth="1"/>
    <col min="13583" max="13583" width="1.5703125" style="6" customWidth="1"/>
    <col min="13584" max="13584" width="18.85546875" style="6" customWidth="1"/>
    <col min="13585" max="13597" width="8" style="6" customWidth="1"/>
    <col min="13598" max="13601" width="9.28515625" style="6" customWidth="1"/>
    <col min="13602" max="13629" width="9.140625" style="6"/>
    <col min="13630" max="13630" width="64" style="6" customWidth="1"/>
    <col min="13631" max="13631" width="97.85546875" style="6" customWidth="1"/>
    <col min="13632" max="13824" width="9.140625" style="6"/>
    <col min="13825" max="13825" width="1.28515625" style="6" customWidth="1"/>
    <col min="13826" max="13826" width="57.28515625" style="6" customWidth="1"/>
    <col min="13827" max="13827" width="62.7109375" style="6" customWidth="1"/>
    <col min="13828" max="13829" width="0" style="6" hidden="1" customWidth="1"/>
    <col min="13830" max="13830" width="8.28515625" style="6" customWidth="1"/>
    <col min="13831" max="13831" width="0" style="6" hidden="1" customWidth="1"/>
    <col min="13832" max="13832" width="9.140625" style="6" customWidth="1"/>
    <col min="13833" max="13833" width="13.7109375" style="6" customWidth="1"/>
    <col min="13834" max="13834" width="15.7109375" style="6" customWidth="1"/>
    <col min="13835" max="13835" width="14.7109375" style="6" customWidth="1"/>
    <col min="13836" max="13836" width="15" style="6" customWidth="1"/>
    <col min="13837" max="13837" width="14.28515625" style="6" customWidth="1"/>
    <col min="13838" max="13838" width="15.140625" style="6" customWidth="1"/>
    <col min="13839" max="13839" width="1.5703125" style="6" customWidth="1"/>
    <col min="13840" max="13840" width="18.85546875" style="6" customWidth="1"/>
    <col min="13841" max="13853" width="8" style="6" customWidth="1"/>
    <col min="13854" max="13857" width="9.28515625" style="6" customWidth="1"/>
    <col min="13858" max="13885" width="9.140625" style="6"/>
    <col min="13886" max="13886" width="64" style="6" customWidth="1"/>
    <col min="13887" max="13887" width="97.85546875" style="6" customWidth="1"/>
    <col min="13888" max="14080" width="9.140625" style="6"/>
    <col min="14081" max="14081" width="1.28515625" style="6" customWidth="1"/>
    <col min="14082" max="14082" width="57.28515625" style="6" customWidth="1"/>
    <col min="14083" max="14083" width="62.7109375" style="6" customWidth="1"/>
    <col min="14084" max="14085" width="0" style="6" hidden="1" customWidth="1"/>
    <col min="14086" max="14086" width="8.28515625" style="6" customWidth="1"/>
    <col min="14087" max="14087" width="0" style="6" hidden="1" customWidth="1"/>
    <col min="14088" max="14088" width="9.140625" style="6" customWidth="1"/>
    <col min="14089" max="14089" width="13.7109375" style="6" customWidth="1"/>
    <col min="14090" max="14090" width="15.7109375" style="6" customWidth="1"/>
    <col min="14091" max="14091" width="14.7109375" style="6" customWidth="1"/>
    <col min="14092" max="14092" width="15" style="6" customWidth="1"/>
    <col min="14093" max="14093" width="14.28515625" style="6" customWidth="1"/>
    <col min="14094" max="14094" width="15.140625" style="6" customWidth="1"/>
    <col min="14095" max="14095" width="1.5703125" style="6" customWidth="1"/>
    <col min="14096" max="14096" width="18.85546875" style="6" customWidth="1"/>
    <col min="14097" max="14109" width="8" style="6" customWidth="1"/>
    <col min="14110" max="14113" width="9.28515625" style="6" customWidth="1"/>
    <col min="14114" max="14141" width="9.140625" style="6"/>
    <col min="14142" max="14142" width="64" style="6" customWidth="1"/>
    <col min="14143" max="14143" width="97.85546875" style="6" customWidth="1"/>
    <col min="14144" max="14336" width="9.140625" style="6"/>
    <col min="14337" max="14337" width="1.28515625" style="6" customWidth="1"/>
    <col min="14338" max="14338" width="57.28515625" style="6" customWidth="1"/>
    <col min="14339" max="14339" width="62.7109375" style="6" customWidth="1"/>
    <col min="14340" max="14341" width="0" style="6" hidden="1" customWidth="1"/>
    <col min="14342" max="14342" width="8.28515625" style="6" customWidth="1"/>
    <col min="14343" max="14343" width="0" style="6" hidden="1" customWidth="1"/>
    <col min="14344" max="14344" width="9.140625" style="6" customWidth="1"/>
    <col min="14345" max="14345" width="13.7109375" style="6" customWidth="1"/>
    <col min="14346" max="14346" width="15.7109375" style="6" customWidth="1"/>
    <col min="14347" max="14347" width="14.7109375" style="6" customWidth="1"/>
    <col min="14348" max="14348" width="15" style="6" customWidth="1"/>
    <col min="14349" max="14349" width="14.28515625" style="6" customWidth="1"/>
    <col min="14350" max="14350" width="15.140625" style="6" customWidth="1"/>
    <col min="14351" max="14351" width="1.5703125" style="6" customWidth="1"/>
    <col min="14352" max="14352" width="18.85546875" style="6" customWidth="1"/>
    <col min="14353" max="14365" width="8" style="6" customWidth="1"/>
    <col min="14366" max="14369" width="9.28515625" style="6" customWidth="1"/>
    <col min="14370" max="14397" width="9.140625" style="6"/>
    <col min="14398" max="14398" width="64" style="6" customWidth="1"/>
    <col min="14399" max="14399" width="97.85546875" style="6" customWidth="1"/>
    <col min="14400" max="14592" width="9.140625" style="6"/>
    <col min="14593" max="14593" width="1.28515625" style="6" customWidth="1"/>
    <col min="14594" max="14594" width="57.28515625" style="6" customWidth="1"/>
    <col min="14595" max="14595" width="62.7109375" style="6" customWidth="1"/>
    <col min="14596" max="14597" width="0" style="6" hidden="1" customWidth="1"/>
    <col min="14598" max="14598" width="8.28515625" style="6" customWidth="1"/>
    <col min="14599" max="14599" width="0" style="6" hidden="1" customWidth="1"/>
    <col min="14600" max="14600" width="9.140625" style="6" customWidth="1"/>
    <col min="14601" max="14601" width="13.7109375" style="6" customWidth="1"/>
    <col min="14602" max="14602" width="15.7109375" style="6" customWidth="1"/>
    <col min="14603" max="14603" width="14.7109375" style="6" customWidth="1"/>
    <col min="14604" max="14604" width="15" style="6" customWidth="1"/>
    <col min="14605" max="14605" width="14.28515625" style="6" customWidth="1"/>
    <col min="14606" max="14606" width="15.140625" style="6" customWidth="1"/>
    <col min="14607" max="14607" width="1.5703125" style="6" customWidth="1"/>
    <col min="14608" max="14608" width="18.85546875" style="6" customWidth="1"/>
    <col min="14609" max="14621" width="8" style="6" customWidth="1"/>
    <col min="14622" max="14625" width="9.28515625" style="6" customWidth="1"/>
    <col min="14626" max="14653" width="9.140625" style="6"/>
    <col min="14654" max="14654" width="64" style="6" customWidth="1"/>
    <col min="14655" max="14655" width="97.85546875" style="6" customWidth="1"/>
    <col min="14656" max="14848" width="9.140625" style="6"/>
    <col min="14849" max="14849" width="1.28515625" style="6" customWidth="1"/>
    <col min="14850" max="14850" width="57.28515625" style="6" customWidth="1"/>
    <col min="14851" max="14851" width="62.7109375" style="6" customWidth="1"/>
    <col min="14852" max="14853" width="0" style="6" hidden="1" customWidth="1"/>
    <col min="14854" max="14854" width="8.28515625" style="6" customWidth="1"/>
    <col min="14855" max="14855" width="0" style="6" hidden="1" customWidth="1"/>
    <col min="14856" max="14856" width="9.140625" style="6" customWidth="1"/>
    <col min="14857" max="14857" width="13.7109375" style="6" customWidth="1"/>
    <col min="14858" max="14858" width="15.7109375" style="6" customWidth="1"/>
    <col min="14859" max="14859" width="14.7109375" style="6" customWidth="1"/>
    <col min="14860" max="14860" width="15" style="6" customWidth="1"/>
    <col min="14861" max="14861" width="14.28515625" style="6" customWidth="1"/>
    <col min="14862" max="14862" width="15.140625" style="6" customWidth="1"/>
    <col min="14863" max="14863" width="1.5703125" style="6" customWidth="1"/>
    <col min="14864" max="14864" width="18.85546875" style="6" customWidth="1"/>
    <col min="14865" max="14877" width="8" style="6" customWidth="1"/>
    <col min="14878" max="14881" width="9.28515625" style="6" customWidth="1"/>
    <col min="14882" max="14909" width="9.140625" style="6"/>
    <col min="14910" max="14910" width="64" style="6" customWidth="1"/>
    <col min="14911" max="14911" width="97.85546875" style="6" customWidth="1"/>
    <col min="14912" max="15104" width="9.140625" style="6"/>
    <col min="15105" max="15105" width="1.28515625" style="6" customWidth="1"/>
    <col min="15106" max="15106" width="57.28515625" style="6" customWidth="1"/>
    <col min="15107" max="15107" width="62.7109375" style="6" customWidth="1"/>
    <col min="15108" max="15109" width="0" style="6" hidden="1" customWidth="1"/>
    <col min="15110" max="15110" width="8.28515625" style="6" customWidth="1"/>
    <col min="15111" max="15111" width="0" style="6" hidden="1" customWidth="1"/>
    <col min="15112" max="15112" width="9.140625" style="6" customWidth="1"/>
    <col min="15113" max="15113" width="13.7109375" style="6" customWidth="1"/>
    <col min="15114" max="15114" width="15.7109375" style="6" customWidth="1"/>
    <col min="15115" max="15115" width="14.7109375" style="6" customWidth="1"/>
    <col min="15116" max="15116" width="15" style="6" customWidth="1"/>
    <col min="15117" max="15117" width="14.28515625" style="6" customWidth="1"/>
    <col min="15118" max="15118" width="15.140625" style="6" customWidth="1"/>
    <col min="15119" max="15119" width="1.5703125" style="6" customWidth="1"/>
    <col min="15120" max="15120" width="18.85546875" style="6" customWidth="1"/>
    <col min="15121" max="15133" width="8" style="6" customWidth="1"/>
    <col min="15134" max="15137" width="9.28515625" style="6" customWidth="1"/>
    <col min="15138" max="15165" width="9.140625" style="6"/>
    <col min="15166" max="15166" width="64" style="6" customWidth="1"/>
    <col min="15167" max="15167" width="97.85546875" style="6" customWidth="1"/>
    <col min="15168" max="15360" width="9.140625" style="6"/>
    <col min="15361" max="15361" width="1.28515625" style="6" customWidth="1"/>
    <col min="15362" max="15362" width="57.28515625" style="6" customWidth="1"/>
    <col min="15363" max="15363" width="62.7109375" style="6" customWidth="1"/>
    <col min="15364" max="15365" width="0" style="6" hidden="1" customWidth="1"/>
    <col min="15366" max="15366" width="8.28515625" style="6" customWidth="1"/>
    <col min="15367" max="15367" width="0" style="6" hidden="1" customWidth="1"/>
    <col min="15368" max="15368" width="9.140625" style="6" customWidth="1"/>
    <col min="15369" max="15369" width="13.7109375" style="6" customWidth="1"/>
    <col min="15370" max="15370" width="15.7109375" style="6" customWidth="1"/>
    <col min="15371" max="15371" width="14.7109375" style="6" customWidth="1"/>
    <col min="15372" max="15372" width="15" style="6" customWidth="1"/>
    <col min="15373" max="15373" width="14.28515625" style="6" customWidth="1"/>
    <col min="15374" max="15374" width="15.140625" style="6" customWidth="1"/>
    <col min="15375" max="15375" width="1.5703125" style="6" customWidth="1"/>
    <col min="15376" max="15376" width="18.85546875" style="6" customWidth="1"/>
    <col min="15377" max="15389" width="8" style="6" customWidth="1"/>
    <col min="15390" max="15393" width="9.28515625" style="6" customWidth="1"/>
    <col min="15394" max="15421" width="9.140625" style="6"/>
    <col min="15422" max="15422" width="64" style="6" customWidth="1"/>
    <col min="15423" max="15423" width="97.85546875" style="6" customWidth="1"/>
    <col min="15424" max="15616" width="9.140625" style="6"/>
    <col min="15617" max="15617" width="1.28515625" style="6" customWidth="1"/>
    <col min="15618" max="15618" width="57.28515625" style="6" customWidth="1"/>
    <col min="15619" max="15619" width="62.7109375" style="6" customWidth="1"/>
    <col min="15620" max="15621" width="0" style="6" hidden="1" customWidth="1"/>
    <col min="15622" max="15622" width="8.28515625" style="6" customWidth="1"/>
    <col min="15623" max="15623" width="0" style="6" hidden="1" customWidth="1"/>
    <col min="15624" max="15624" width="9.140625" style="6" customWidth="1"/>
    <col min="15625" max="15625" width="13.7109375" style="6" customWidth="1"/>
    <col min="15626" max="15626" width="15.7109375" style="6" customWidth="1"/>
    <col min="15627" max="15627" width="14.7109375" style="6" customWidth="1"/>
    <col min="15628" max="15628" width="15" style="6" customWidth="1"/>
    <col min="15629" max="15629" width="14.28515625" style="6" customWidth="1"/>
    <col min="15630" max="15630" width="15.140625" style="6" customWidth="1"/>
    <col min="15631" max="15631" width="1.5703125" style="6" customWidth="1"/>
    <col min="15632" max="15632" width="18.85546875" style="6" customWidth="1"/>
    <col min="15633" max="15645" width="8" style="6" customWidth="1"/>
    <col min="15646" max="15649" width="9.28515625" style="6" customWidth="1"/>
    <col min="15650" max="15677" width="9.140625" style="6"/>
    <col min="15678" max="15678" width="64" style="6" customWidth="1"/>
    <col min="15679" max="15679" width="97.85546875" style="6" customWidth="1"/>
    <col min="15680" max="15872" width="9.140625" style="6"/>
    <col min="15873" max="15873" width="1.28515625" style="6" customWidth="1"/>
    <col min="15874" max="15874" width="57.28515625" style="6" customWidth="1"/>
    <col min="15875" max="15875" width="62.7109375" style="6" customWidth="1"/>
    <col min="15876" max="15877" width="0" style="6" hidden="1" customWidth="1"/>
    <col min="15878" max="15878" width="8.28515625" style="6" customWidth="1"/>
    <col min="15879" max="15879" width="0" style="6" hidden="1" customWidth="1"/>
    <col min="15880" max="15880" width="9.140625" style="6" customWidth="1"/>
    <col min="15881" max="15881" width="13.7109375" style="6" customWidth="1"/>
    <col min="15882" max="15882" width="15.7109375" style="6" customWidth="1"/>
    <col min="15883" max="15883" width="14.7109375" style="6" customWidth="1"/>
    <col min="15884" max="15884" width="15" style="6" customWidth="1"/>
    <col min="15885" max="15885" width="14.28515625" style="6" customWidth="1"/>
    <col min="15886" max="15886" width="15.140625" style="6" customWidth="1"/>
    <col min="15887" max="15887" width="1.5703125" style="6" customWidth="1"/>
    <col min="15888" max="15888" width="18.85546875" style="6" customWidth="1"/>
    <col min="15889" max="15901" width="8" style="6" customWidth="1"/>
    <col min="15902" max="15905" width="9.28515625" style="6" customWidth="1"/>
    <col min="15906" max="15933" width="9.140625" style="6"/>
    <col min="15934" max="15934" width="64" style="6" customWidth="1"/>
    <col min="15935" max="15935" width="97.85546875" style="6" customWidth="1"/>
    <col min="15936" max="16128" width="9.140625" style="6"/>
    <col min="16129" max="16129" width="1.28515625" style="6" customWidth="1"/>
    <col min="16130" max="16130" width="57.28515625" style="6" customWidth="1"/>
    <col min="16131" max="16131" width="62.7109375" style="6" customWidth="1"/>
    <col min="16132" max="16133" width="0" style="6" hidden="1" customWidth="1"/>
    <col min="16134" max="16134" width="8.28515625" style="6" customWidth="1"/>
    <col min="16135" max="16135" width="0" style="6" hidden="1" customWidth="1"/>
    <col min="16136" max="16136" width="9.140625" style="6" customWidth="1"/>
    <col min="16137" max="16137" width="13.7109375" style="6" customWidth="1"/>
    <col min="16138" max="16138" width="15.7109375" style="6" customWidth="1"/>
    <col min="16139" max="16139" width="14.7109375" style="6" customWidth="1"/>
    <col min="16140" max="16140" width="15" style="6" customWidth="1"/>
    <col min="16141" max="16141" width="14.28515625" style="6" customWidth="1"/>
    <col min="16142" max="16142" width="15.140625" style="6" customWidth="1"/>
    <col min="16143" max="16143" width="1.5703125" style="6" customWidth="1"/>
    <col min="16144" max="16144" width="18.85546875" style="6" customWidth="1"/>
    <col min="16145" max="16157" width="8" style="6" customWidth="1"/>
    <col min="16158" max="16161" width="9.28515625" style="6" customWidth="1"/>
    <col min="16162" max="16189" width="9.140625" style="6"/>
    <col min="16190" max="16190" width="64" style="6" customWidth="1"/>
    <col min="16191" max="16191" width="97.85546875" style="6" customWidth="1"/>
    <col min="16192" max="16384" width="9.140625" style="6"/>
  </cols>
  <sheetData>
    <row r="1" spans="1:63" ht="4.5" customHeight="1" thickTop="1" thickBot="1" x14ac:dyDescent="0.3">
      <c r="A1" s="1"/>
      <c r="B1" s="2"/>
      <c r="C1" s="2"/>
      <c r="D1" s="2"/>
      <c r="E1" s="3"/>
      <c r="F1" s="3"/>
      <c r="G1" s="3"/>
      <c r="H1" s="4"/>
      <c r="I1" s="4"/>
      <c r="J1" s="4"/>
      <c r="K1" s="4"/>
      <c r="L1" s="4"/>
      <c r="M1" s="4"/>
      <c r="N1" s="4"/>
      <c r="O1" s="5"/>
      <c r="BJ1" s="7" t="s">
        <v>0</v>
      </c>
      <c r="BK1" s="8" t="s">
        <v>1</v>
      </c>
    </row>
    <row r="2" spans="1:63" ht="32.25" customHeight="1" x14ac:dyDescent="0.25">
      <c r="A2" s="9"/>
      <c r="B2" s="206" t="s">
        <v>2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10"/>
      <c r="BJ2" s="11"/>
      <c r="BK2" s="12"/>
    </row>
    <row r="3" spans="1:63" ht="9" customHeight="1" thickBot="1" x14ac:dyDescent="0.3">
      <c r="A3" s="13"/>
      <c r="B3" s="14"/>
      <c r="C3" s="14"/>
      <c r="D3" s="14"/>
      <c r="E3" s="15"/>
      <c r="F3" s="15"/>
      <c r="G3" s="15"/>
      <c r="H3" s="16"/>
      <c r="I3" s="16"/>
      <c r="J3" s="16"/>
      <c r="K3" s="16"/>
      <c r="L3" s="16"/>
      <c r="M3" s="16"/>
      <c r="N3" s="17"/>
      <c r="O3" s="10"/>
      <c r="BJ3" s="11"/>
      <c r="BK3" s="12"/>
    </row>
    <row r="4" spans="1:63" ht="8.25" customHeight="1" thickBot="1" x14ac:dyDescent="0.3">
      <c r="A4" s="13"/>
      <c r="B4" s="14"/>
      <c r="C4" s="14"/>
      <c r="D4" s="14"/>
      <c r="E4" s="15"/>
      <c r="F4" s="15"/>
      <c r="G4" s="15"/>
      <c r="H4" s="16"/>
      <c r="I4" s="16"/>
      <c r="J4" s="16"/>
      <c r="K4" s="16"/>
      <c r="L4" s="16"/>
      <c r="M4" s="16"/>
      <c r="N4" s="18"/>
      <c r="O4" s="10"/>
      <c r="BJ4" s="7" t="s">
        <v>0</v>
      </c>
      <c r="BK4" s="8" t="s">
        <v>1</v>
      </c>
    </row>
    <row r="5" spans="1:63" ht="25.5" customHeight="1" x14ac:dyDescent="0.25">
      <c r="A5" s="13"/>
      <c r="B5" s="19" t="s">
        <v>3</v>
      </c>
      <c r="C5" s="20" t="s">
        <v>105</v>
      </c>
      <c r="D5" s="21"/>
      <c r="E5" s="15"/>
      <c r="F5" s="15"/>
      <c r="G5" s="15"/>
      <c r="H5" s="15"/>
      <c r="I5" s="15"/>
      <c r="J5" s="15"/>
      <c r="K5" s="16"/>
      <c r="L5" s="16"/>
      <c r="M5" s="16"/>
      <c r="N5" s="18"/>
      <c r="O5" s="10"/>
      <c r="BJ5" s="22" t="s">
        <v>4</v>
      </c>
      <c r="BK5" s="23" t="s">
        <v>5</v>
      </c>
    </row>
    <row r="6" spans="1:63" ht="25.5" customHeight="1" x14ac:dyDescent="0.25">
      <c r="A6" s="13"/>
      <c r="B6" s="19" t="s">
        <v>6</v>
      </c>
      <c r="C6" s="20" t="s">
        <v>106</v>
      </c>
      <c r="D6" s="21"/>
      <c r="E6" s="15"/>
      <c r="F6" s="15"/>
      <c r="G6" s="15"/>
      <c r="H6" s="15"/>
      <c r="I6" s="15"/>
      <c r="J6" s="15"/>
      <c r="K6" s="16"/>
      <c r="L6" s="16"/>
      <c r="M6" s="24" t="s">
        <v>7</v>
      </c>
      <c r="N6" s="25">
        <v>2022</v>
      </c>
      <c r="O6" s="10"/>
      <c r="BJ6" s="26" t="s">
        <v>8</v>
      </c>
      <c r="BK6" s="27" t="s">
        <v>9</v>
      </c>
    </row>
    <row r="7" spans="1:63" ht="25.5" customHeight="1" thickBot="1" x14ac:dyDescent="0.3">
      <c r="A7" s="13"/>
      <c r="B7" s="19" t="s">
        <v>10</v>
      </c>
      <c r="C7" s="20" t="s">
        <v>107</v>
      </c>
      <c r="D7" s="21"/>
      <c r="E7" s="16"/>
      <c r="F7" s="16"/>
      <c r="G7" s="16"/>
      <c r="H7" s="16"/>
      <c r="I7" s="16"/>
      <c r="J7" s="16"/>
      <c r="K7" s="16"/>
      <c r="L7" s="16"/>
      <c r="M7" s="16"/>
      <c r="N7" s="18"/>
      <c r="O7" s="10"/>
      <c r="BJ7" s="26" t="s">
        <v>11</v>
      </c>
      <c r="BK7" s="27" t="s">
        <v>12</v>
      </c>
    </row>
    <row r="8" spans="1:63" ht="14.25" customHeight="1" thickBot="1" x14ac:dyDescent="0.3">
      <c r="A8" s="13"/>
      <c r="B8" s="19"/>
      <c r="C8" s="14"/>
      <c r="D8" s="14"/>
      <c r="E8" s="16"/>
      <c r="F8" s="16"/>
      <c r="G8" s="16"/>
      <c r="H8" s="16"/>
      <c r="I8" s="16"/>
      <c r="J8" s="16"/>
      <c r="K8" s="16"/>
      <c r="L8" s="16"/>
      <c r="M8" s="16"/>
      <c r="N8" s="28"/>
      <c r="O8" s="10"/>
      <c r="BJ8" s="7" t="s">
        <v>0</v>
      </c>
      <c r="BK8" s="8" t="s">
        <v>1</v>
      </c>
    </row>
    <row r="9" spans="1:63" s="30" customFormat="1" ht="56.25" customHeight="1" x14ac:dyDescent="0.2">
      <c r="A9" s="9"/>
      <c r="B9" s="207" t="s">
        <v>13</v>
      </c>
      <c r="C9" s="207"/>
      <c r="D9" s="29"/>
      <c r="E9" s="207" t="s">
        <v>14</v>
      </c>
      <c r="F9" s="207"/>
      <c r="G9" s="207"/>
      <c r="H9" s="207"/>
      <c r="I9" s="207"/>
      <c r="J9" s="207"/>
      <c r="K9" s="208"/>
      <c r="L9" s="208"/>
      <c r="M9" s="208"/>
      <c r="N9" s="208"/>
      <c r="O9" s="10"/>
    </row>
    <row r="10" spans="1:63" ht="6.75" customHeight="1" x14ac:dyDescent="0.25">
      <c r="A10" s="13"/>
      <c r="B10" s="14"/>
      <c r="C10" s="14"/>
      <c r="D10" s="14"/>
      <c r="E10" s="31"/>
      <c r="F10" s="15"/>
      <c r="G10" s="15"/>
      <c r="H10" s="15"/>
      <c r="I10" s="15"/>
      <c r="J10" s="15"/>
      <c r="K10" s="16"/>
      <c r="L10" s="16"/>
      <c r="M10" s="16"/>
      <c r="N10" s="17"/>
      <c r="O10" s="10"/>
      <c r="BJ10" s="26" t="s">
        <v>15</v>
      </c>
      <c r="BK10" s="27" t="s">
        <v>16</v>
      </c>
    </row>
    <row r="11" spans="1:63" ht="6" customHeight="1" x14ac:dyDescent="0.25">
      <c r="A11" s="13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2"/>
      <c r="O11" s="10"/>
      <c r="BJ11" s="26"/>
      <c r="BK11" s="27"/>
    </row>
    <row r="12" spans="1:63" ht="22.5" customHeight="1" x14ac:dyDescent="0.25">
      <c r="A12" s="9"/>
      <c r="B12" s="209" t="s">
        <v>17</v>
      </c>
      <c r="C12" s="209"/>
      <c r="D12" s="210"/>
      <c r="E12" s="189" t="s">
        <v>18</v>
      </c>
      <c r="F12" s="189" t="s">
        <v>19</v>
      </c>
      <c r="G12" s="189" t="s">
        <v>20</v>
      </c>
      <c r="H12" s="190" t="s">
        <v>21</v>
      </c>
      <c r="I12" s="178" t="s">
        <v>22</v>
      </c>
      <c r="J12" s="178"/>
      <c r="K12" s="178"/>
      <c r="L12" s="178"/>
      <c r="M12" s="178"/>
      <c r="N12" s="176" t="s">
        <v>23</v>
      </c>
      <c r="O12" s="10"/>
      <c r="BJ12" s="26" t="s">
        <v>24</v>
      </c>
      <c r="BK12" s="27" t="s">
        <v>25</v>
      </c>
    </row>
    <row r="13" spans="1:63" ht="12" customHeight="1" x14ac:dyDescent="0.25">
      <c r="A13" s="9"/>
      <c r="B13" s="209"/>
      <c r="C13" s="209"/>
      <c r="D13" s="211"/>
      <c r="E13" s="189"/>
      <c r="F13" s="189"/>
      <c r="G13" s="189"/>
      <c r="H13" s="190"/>
      <c r="I13" s="33">
        <v>1</v>
      </c>
      <c r="J13" s="33">
        <v>2</v>
      </c>
      <c r="K13" s="33">
        <v>3</v>
      </c>
      <c r="L13" s="33">
        <v>4</v>
      </c>
      <c r="M13" s="33">
        <v>5</v>
      </c>
      <c r="N13" s="176"/>
      <c r="O13" s="10"/>
      <c r="BJ13" s="26" t="s">
        <v>26</v>
      </c>
      <c r="BK13" s="27" t="s">
        <v>27</v>
      </c>
    </row>
    <row r="14" spans="1:63" ht="18" customHeight="1" x14ac:dyDescent="0.25">
      <c r="A14" s="9"/>
      <c r="B14" s="209"/>
      <c r="C14" s="209"/>
      <c r="D14" s="212"/>
      <c r="E14" s="189"/>
      <c r="F14" s="189"/>
      <c r="G14" s="189"/>
      <c r="H14" s="190"/>
      <c r="I14" s="34" t="s">
        <v>28</v>
      </c>
      <c r="J14" s="34" t="s">
        <v>29</v>
      </c>
      <c r="K14" s="35" t="s">
        <v>30</v>
      </c>
      <c r="L14" s="35" t="s">
        <v>31</v>
      </c>
      <c r="M14" s="35" t="s">
        <v>32</v>
      </c>
      <c r="N14" s="176"/>
      <c r="O14" s="10"/>
      <c r="BJ14" s="26" t="s">
        <v>33</v>
      </c>
      <c r="BK14" s="27" t="s">
        <v>34</v>
      </c>
    </row>
    <row r="15" spans="1:63" ht="40.5" customHeight="1" x14ac:dyDescent="0.25">
      <c r="A15" s="9"/>
      <c r="B15" s="36" t="s">
        <v>35</v>
      </c>
      <c r="C15" s="36" t="s">
        <v>36</v>
      </c>
      <c r="D15" s="36" t="s">
        <v>37</v>
      </c>
      <c r="E15" s="189"/>
      <c r="F15" s="189"/>
      <c r="G15" s="189"/>
      <c r="H15" s="190"/>
      <c r="I15" s="37" t="s">
        <v>38</v>
      </c>
      <c r="J15" s="37" t="s">
        <v>39</v>
      </c>
      <c r="K15" s="37" t="s">
        <v>40</v>
      </c>
      <c r="L15" s="37" t="s">
        <v>41</v>
      </c>
      <c r="M15" s="37" t="s">
        <v>42</v>
      </c>
      <c r="N15" s="176"/>
      <c r="O15" s="10"/>
      <c r="BJ15" s="26" t="s">
        <v>43</v>
      </c>
      <c r="BK15" s="27" t="s">
        <v>44</v>
      </c>
    </row>
    <row r="16" spans="1:63" ht="64.5" customHeight="1" x14ac:dyDescent="0.25">
      <c r="A16" s="9"/>
      <c r="B16" s="38" t="str">
        <f>Foglio1!B11</f>
        <v>Coordinamento dei Responsabili. Revisione degli strumenti interni di regolamentazione del rapporto di lavoro: orari di lavoro e lavoro agile.</v>
      </c>
      <c r="C16" s="38" t="str">
        <f>Foglio1!C11</f>
        <v>Armonizzazione della disciplina interna al contesto normativo sovraordinato, CCNL (pausa obbligatoria) e disciplina del lavoro agile ordinario o legato a situazioni emergenziali</v>
      </c>
      <c r="D16" s="38"/>
      <c r="E16" s="39">
        <v>20</v>
      </c>
      <c r="F16" s="169">
        <f>(E16/E$27)*100</f>
        <v>25</v>
      </c>
      <c r="G16" s="39">
        <f>H16/100</f>
        <v>0</v>
      </c>
      <c r="H16" s="41"/>
      <c r="I16" s="42" t="str">
        <f t="shared" ref="I16:I22" si="0">IF($G16&lt;=0.2,IF($G16&gt;=0,"x",""),"")</f>
        <v>x</v>
      </c>
      <c r="J16" s="43" t="str">
        <f>IF(G16&lt;=0.5,IF(G16&gt;=0.21,"x",""),"")</f>
        <v/>
      </c>
      <c r="K16" s="44" t="str">
        <f>IF(G16&lt;=0.7,IF(G16&gt;=0.51,"x",""),"")</f>
        <v/>
      </c>
      <c r="L16" s="44" t="str">
        <f>IF(G16&lt;=0.9,IF(G16&gt;=0.71,"x",""),"")</f>
        <v/>
      </c>
      <c r="M16" s="44" t="str">
        <f>IF(G16&lt;=1,IF(G16&gt;0.9,"x",""),"")</f>
        <v/>
      </c>
      <c r="N16" s="94"/>
      <c r="O16" s="10"/>
      <c r="P16" s="46"/>
      <c r="Q16" s="47"/>
      <c r="R16" s="47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9"/>
      <c r="BJ16" s="26" t="s">
        <v>45</v>
      </c>
      <c r="BK16" s="27" t="s">
        <v>46</v>
      </c>
    </row>
    <row r="17" spans="1:63" ht="44.25" customHeight="1" x14ac:dyDescent="0.25">
      <c r="A17" s="9"/>
      <c r="B17" s="38" t="str">
        <f>Foglio1!B14</f>
        <v>Attuazione Controlli intrni</v>
      </c>
      <c r="C17" s="38" t="str">
        <f>Foglio1!C14</f>
        <v>Garantire le attività connesse al controllo successivo di regolarità degli atti sulla base delle disposizioni riportate nel Regolamento sui controlli interni adotatto dall'Ente in base alle disposizioni del DL 174/2012</v>
      </c>
      <c r="D17" s="38"/>
      <c r="E17" s="39">
        <v>20</v>
      </c>
      <c r="F17" s="169">
        <f t="shared" ref="F17:F19" si="1">(E17/E$27)*100</f>
        <v>25</v>
      </c>
      <c r="G17" s="39">
        <f t="shared" ref="G17:G22" si="2">H17/100</f>
        <v>0</v>
      </c>
      <c r="H17" s="41"/>
      <c r="I17" s="44" t="str">
        <f t="shared" si="0"/>
        <v>x</v>
      </c>
      <c r="J17" s="44" t="str">
        <f t="shared" ref="J17:J22" si="3">IF(G17&lt;=0.5,IF(G17&gt;=0.21,"x",""),"")</f>
        <v/>
      </c>
      <c r="K17" s="44" t="str">
        <f t="shared" ref="K17:K22" si="4">IF(G17&lt;=0.7,IF(G17&gt;=0.51,"x",""),"")</f>
        <v/>
      </c>
      <c r="L17" s="44" t="str">
        <f t="shared" ref="L17:L22" si="5">IF(G17&lt;=0.9,IF(G17&gt;=0.71,"x",""),"")</f>
        <v/>
      </c>
      <c r="M17" s="44" t="str">
        <f t="shared" ref="M17:M22" si="6">IF(G17&lt;=1,IF(G17&gt;0.9,"x",""),"")</f>
        <v/>
      </c>
      <c r="N17" s="94"/>
      <c r="O17" s="10"/>
      <c r="P17" s="6" t="str">
        <f>IF(H16&gt;76&lt;100,1,"")</f>
        <v/>
      </c>
      <c r="BJ17" s="26" t="s">
        <v>47</v>
      </c>
      <c r="BK17" s="27" t="s">
        <v>48</v>
      </c>
    </row>
    <row r="18" spans="1:63" ht="47.25" customHeight="1" x14ac:dyDescent="0.25">
      <c r="A18" s="9"/>
      <c r="B18" s="38" t="str">
        <f>Foglio1!B17</f>
        <v>Elaborazione dell'aggiornamento e degli adempimenti relativi al Piano Anticorruzione e Trasparenza</v>
      </c>
      <c r="C18" s="38" t="str">
        <f>Foglio1!C17</f>
        <v>Ridurre le opportunità di manifestazione di casi di corruzione mediante la corretta e completa attuazione di quanto previsto nel PTPC adottato dall'ente</v>
      </c>
      <c r="D18" s="38"/>
      <c r="E18" s="39">
        <v>20</v>
      </c>
      <c r="F18" s="169">
        <f t="shared" si="1"/>
        <v>25</v>
      </c>
      <c r="G18" s="39">
        <f t="shared" si="2"/>
        <v>0</v>
      </c>
      <c r="H18" s="41"/>
      <c r="I18" s="44" t="str">
        <f t="shared" si="0"/>
        <v>x</v>
      </c>
      <c r="J18" s="44" t="str">
        <f t="shared" si="3"/>
        <v/>
      </c>
      <c r="K18" s="44" t="str">
        <f t="shared" si="4"/>
        <v/>
      </c>
      <c r="L18" s="44" t="str">
        <f t="shared" si="5"/>
        <v/>
      </c>
      <c r="M18" s="44" t="str">
        <f t="shared" si="6"/>
        <v/>
      </c>
      <c r="N18" s="94"/>
      <c r="O18" s="10"/>
      <c r="BJ18" s="26" t="s">
        <v>49</v>
      </c>
      <c r="BK18" s="27" t="s">
        <v>50</v>
      </c>
    </row>
    <row r="19" spans="1:63" ht="81.75" customHeight="1" x14ac:dyDescent="0.25">
      <c r="A19" s="9"/>
      <c r="B19" s="38" t="str">
        <f>Foglio1!B20</f>
        <v>Elaborazione del P.I.A.O.</v>
      </c>
      <c r="C19" s="38" t="str">
        <f>Foglio1!C20</f>
        <v>Introduzione del piano integrato di attività ed organizzazione, attualmente rinviato al 30/04/2022 in forma semplificata per il Comune di Sardara -presentazione della proposta</v>
      </c>
      <c r="D19" s="38"/>
      <c r="E19" s="39">
        <v>20</v>
      </c>
      <c r="F19" s="169">
        <f t="shared" si="1"/>
        <v>25</v>
      </c>
      <c r="G19" s="39">
        <f t="shared" si="2"/>
        <v>0</v>
      </c>
      <c r="H19" s="41"/>
      <c r="I19" s="44" t="str">
        <f t="shared" si="0"/>
        <v>x</v>
      </c>
      <c r="J19" s="44" t="str">
        <f t="shared" si="3"/>
        <v/>
      </c>
      <c r="K19" s="44" t="str">
        <f t="shared" si="4"/>
        <v/>
      </c>
      <c r="L19" s="44" t="str">
        <f t="shared" si="5"/>
        <v/>
      </c>
      <c r="M19" s="44" t="str">
        <f t="shared" si="6"/>
        <v/>
      </c>
      <c r="N19" s="94"/>
      <c r="O19" s="10"/>
      <c r="P19" s="48"/>
      <c r="Q19" s="47"/>
      <c r="R19" s="47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9"/>
      <c r="BJ19" s="26" t="s">
        <v>51</v>
      </c>
      <c r="BK19" s="27" t="s">
        <v>52</v>
      </c>
    </row>
    <row r="20" spans="1:63" ht="92.25" hidden="1" customHeight="1" x14ac:dyDescent="0.25">
      <c r="A20" s="9"/>
      <c r="B20" s="38"/>
      <c r="C20" s="38"/>
      <c r="D20" s="38"/>
      <c r="E20" s="39"/>
      <c r="F20" s="40">
        <f t="shared" ref="F20:F22" si="7">(E20/E$27)*60</f>
        <v>0</v>
      </c>
      <c r="G20" s="39">
        <f t="shared" si="2"/>
        <v>0</v>
      </c>
      <c r="H20" s="41"/>
      <c r="I20" s="44" t="str">
        <f t="shared" si="0"/>
        <v>x</v>
      </c>
      <c r="J20" s="44" t="str">
        <f t="shared" si="3"/>
        <v/>
      </c>
      <c r="K20" s="44" t="str">
        <f t="shared" si="4"/>
        <v/>
      </c>
      <c r="L20" s="44" t="str">
        <f t="shared" si="5"/>
        <v/>
      </c>
      <c r="M20" s="44" t="str">
        <f t="shared" si="6"/>
        <v/>
      </c>
      <c r="N20" s="94"/>
      <c r="O20" s="10"/>
      <c r="BJ20" s="26" t="s">
        <v>53</v>
      </c>
      <c r="BK20" s="27" t="s">
        <v>54</v>
      </c>
    </row>
    <row r="21" spans="1:63" ht="74.25" hidden="1" customHeight="1" thickBot="1" x14ac:dyDescent="0.3">
      <c r="A21" s="9"/>
      <c r="B21" s="38"/>
      <c r="C21" s="38"/>
      <c r="D21" s="38"/>
      <c r="E21" s="39"/>
      <c r="F21" s="40">
        <f t="shared" si="7"/>
        <v>0</v>
      </c>
      <c r="G21" s="39">
        <f t="shared" si="2"/>
        <v>0</v>
      </c>
      <c r="H21" s="41"/>
      <c r="I21" s="44" t="str">
        <f t="shared" si="0"/>
        <v>x</v>
      </c>
      <c r="J21" s="44" t="str">
        <f t="shared" si="3"/>
        <v/>
      </c>
      <c r="K21" s="44" t="str">
        <f t="shared" si="4"/>
        <v/>
      </c>
      <c r="L21" s="44" t="str">
        <f t="shared" si="5"/>
        <v/>
      </c>
      <c r="M21" s="44" t="str">
        <f t="shared" si="6"/>
        <v/>
      </c>
      <c r="N21" s="94"/>
      <c r="O21" s="10"/>
      <c r="P21" s="6" t="str">
        <f>IF(H19&gt;76&lt;100,1,"")</f>
        <v/>
      </c>
      <c r="BJ21" s="50" t="s">
        <v>55</v>
      </c>
      <c r="BK21" s="51" t="s">
        <v>56</v>
      </c>
    </row>
    <row r="22" spans="1:63" ht="57.75" hidden="1" customHeight="1" thickBot="1" x14ac:dyDescent="0.3">
      <c r="A22" s="9"/>
      <c r="B22" s="38"/>
      <c r="C22" s="38"/>
      <c r="D22" s="38"/>
      <c r="E22" s="39"/>
      <c r="F22" s="40">
        <f t="shared" si="7"/>
        <v>0</v>
      </c>
      <c r="G22" s="39">
        <f t="shared" si="2"/>
        <v>0</v>
      </c>
      <c r="H22" s="41"/>
      <c r="I22" s="44" t="str">
        <f t="shared" si="0"/>
        <v>x</v>
      </c>
      <c r="J22" s="44" t="str">
        <f t="shared" si="3"/>
        <v/>
      </c>
      <c r="K22" s="44" t="str">
        <f t="shared" si="4"/>
        <v/>
      </c>
      <c r="L22" s="44" t="str">
        <f t="shared" si="5"/>
        <v/>
      </c>
      <c r="M22" s="44" t="str">
        <f t="shared" si="6"/>
        <v/>
      </c>
      <c r="N22" s="94"/>
      <c r="O22" s="10"/>
      <c r="BJ22" s="50"/>
      <c r="BK22" s="51"/>
    </row>
    <row r="23" spans="1:63" ht="24" hidden="1" customHeight="1" x14ac:dyDescent="0.3">
      <c r="A23" s="9"/>
      <c r="B23" s="38"/>
      <c r="C23" s="38"/>
      <c r="D23" s="38"/>
      <c r="E23" s="39"/>
      <c r="F23" s="40">
        <f>(E23/E$27)*60</f>
        <v>0</v>
      </c>
      <c r="G23" s="39">
        <f>H23/100</f>
        <v>0</v>
      </c>
      <c r="H23" s="41"/>
      <c r="I23" s="44" t="str">
        <f>IF($G23&lt;=0.2,IF($G23&gt;=0,"x",""),"")</f>
        <v>x</v>
      </c>
      <c r="J23" s="44" t="str">
        <f>IF(G23&lt;=0.5,IF(G23&gt;=0.21,"x",""),"")</f>
        <v/>
      </c>
      <c r="K23" s="44" t="str">
        <f>IF(G23&lt;=0.7,IF(G23&gt;=0.51,"x",""),"")</f>
        <v/>
      </c>
      <c r="L23" s="44" t="str">
        <f>IF(G23&lt;=0.9,IF(G23&gt;=0.71,"x",""),"")</f>
        <v/>
      </c>
      <c r="M23" s="44" t="str">
        <f>IF(G23&lt;=1,IF(G23&gt;0.9,"x",""),"")</f>
        <v/>
      </c>
      <c r="N23" s="45"/>
      <c r="O23" s="10"/>
      <c r="BJ23" s="50"/>
      <c r="BK23" s="51"/>
    </row>
    <row r="24" spans="1:63" ht="24" hidden="1" customHeight="1" x14ac:dyDescent="0.3">
      <c r="A24" s="9"/>
      <c r="B24" s="38"/>
      <c r="C24" s="38"/>
      <c r="D24" s="38"/>
      <c r="E24" s="39"/>
      <c r="F24" s="40">
        <f>(E24/E$27)*60</f>
        <v>0</v>
      </c>
      <c r="G24" s="39">
        <f>H24/100</f>
        <v>0</v>
      </c>
      <c r="H24" s="41"/>
      <c r="I24" s="44" t="str">
        <f>IF($G24&lt;=0.2,IF($G24&gt;=0,"x",""),"")</f>
        <v>x</v>
      </c>
      <c r="J24" s="44" t="str">
        <f>IF(G24&lt;=0.5,IF(G24&gt;=0.21,"x",""),"")</f>
        <v/>
      </c>
      <c r="K24" s="44" t="str">
        <f>IF(G24&lt;=0.7,IF(G24&gt;=0.51,"x",""),"")</f>
        <v/>
      </c>
      <c r="L24" s="44" t="str">
        <f>IF(G24&lt;=0.9,IF(G24&gt;=0.71,"x",""),"")</f>
        <v/>
      </c>
      <c r="M24" s="44" t="str">
        <f>IF(G24&lt;=1,IF(G24&gt;0.9,"x",""),"")</f>
        <v/>
      </c>
      <c r="N24" s="45"/>
      <c r="O24" s="10"/>
      <c r="BJ24" s="50"/>
      <c r="BK24" s="51"/>
    </row>
    <row r="25" spans="1:63" ht="24" hidden="1" customHeight="1" x14ac:dyDescent="0.3">
      <c r="A25" s="9"/>
      <c r="B25" s="38"/>
      <c r="C25" s="38"/>
      <c r="D25" s="38"/>
      <c r="E25" s="39"/>
      <c r="F25" s="40">
        <f>(E25/E$27)*60</f>
        <v>0</v>
      </c>
      <c r="G25" s="39">
        <f>H25/100</f>
        <v>0</v>
      </c>
      <c r="H25" s="41"/>
      <c r="I25" s="44" t="str">
        <f>IF($G25&lt;=0.2,IF($G25&gt;=0,"x",""),"")</f>
        <v>x</v>
      </c>
      <c r="J25" s="44" t="str">
        <f>IF(G25&lt;=0.5,IF(G25&gt;=0.21,"x",""),"")</f>
        <v/>
      </c>
      <c r="K25" s="44" t="str">
        <f>IF(G25&lt;=0.7,IF(G25&gt;=0.51,"x",""),"")</f>
        <v/>
      </c>
      <c r="L25" s="44" t="str">
        <f>IF(G25&lt;=0.9,IF(G25&gt;=0.71,"x",""),"")</f>
        <v/>
      </c>
      <c r="M25" s="44" t="str">
        <f>IF(G25&lt;=1,IF(G25&gt;0.9,"x",""),"")</f>
        <v/>
      </c>
      <c r="N25" s="45"/>
      <c r="O25" s="10"/>
      <c r="BJ25" s="50"/>
      <c r="BK25" s="51"/>
    </row>
    <row r="26" spans="1:63" s="53" customFormat="1" ht="21.75" customHeight="1" thickBot="1" x14ac:dyDescent="0.3">
      <c r="A26" s="9"/>
      <c r="B26" s="191" t="s">
        <v>57</v>
      </c>
      <c r="C26" s="192"/>
      <c r="D26" s="193"/>
      <c r="E26" s="52" t="s">
        <v>58</v>
      </c>
      <c r="F26" s="197" t="s">
        <v>59</v>
      </c>
      <c r="G26" s="197"/>
      <c r="H26" s="197"/>
      <c r="I26" s="178" t="s">
        <v>60</v>
      </c>
      <c r="J26" s="178"/>
      <c r="K26" s="178"/>
      <c r="L26" s="178"/>
      <c r="M26" s="178"/>
      <c r="N26" s="37" t="s">
        <v>61</v>
      </c>
      <c r="O26" s="10"/>
      <c r="BJ26" s="50"/>
      <c r="BK26" s="51"/>
    </row>
    <row r="27" spans="1:63" s="53" customFormat="1" ht="21" customHeight="1" x14ac:dyDescent="0.25">
      <c r="A27" s="9"/>
      <c r="B27" s="194"/>
      <c r="C27" s="195"/>
      <c r="D27" s="196"/>
      <c r="E27" s="54">
        <f>SUM(E16:E25)</f>
        <v>80</v>
      </c>
      <c r="F27" s="197">
        <f>SUM(F16:F25)</f>
        <v>100</v>
      </c>
      <c r="G27" s="197"/>
      <c r="H27" s="197"/>
      <c r="I27" s="55"/>
      <c r="J27" s="56">
        <f>IF(J16="x",G16*F16)++IF(J17="x",G17*F17)+IF(J18="x",G18*F18)+IF(J19="x",G19*F19)+IF(J20="x",G20*F20)+IF(J21="x",G21*F21)+IF(J22="x",G22*F22)+IF(J23="x",G23*F23)+IF(J24="x",G24*F24)+IF(J25="x",G25*F25)</f>
        <v>0</v>
      </c>
      <c r="K27" s="56">
        <f>IF(K16="x",G16*F16)+IF(K17="x",G17*F17)+IF(K18="x",G18*F18)+IF(K19="x",G19*F19)+IF(K20="x",G20*F20)+IF(K21="x",G21*F21)+IF(K22="x",G22*F22)+IF(K23="x",G23*F23)+IF(K24="x",G24*F24)+IF(K25="x",G25*F25)</f>
        <v>0</v>
      </c>
      <c r="L27" s="56">
        <f>IF(L16="x",G16*F16)+IF(L17="x",G17*F17)+IF(L18="x",G18*F18)+IF(L19="x",G19*F19)+IF(L20="x",G20*F20)+IF(L21="x",G21*F21)+IF(L22="x",G22*F22)+IF(L23="x",G23*F23)+IF(L24="x",G24*F24)+IF(L25="x",G25*F25)</f>
        <v>0</v>
      </c>
      <c r="M27" s="56">
        <f>IF(M16="x",G16*F16)+IF(M17="x",G17*F17)+IF(M18="x",G18*F18)+IF(M19="x",G19*F19)+IF(M20="x",G20*F20)+IF(M21="x",G21*F21)+IF(M22="x",G22*F22)+IF(M23="x",G23*F23)+IF(M24="x",G24*F24)+IF(M25="x",G25*F25)</f>
        <v>0</v>
      </c>
      <c r="N27" s="57">
        <f>SUM(J27:M27)</f>
        <v>0</v>
      </c>
      <c r="O27" s="10"/>
      <c r="BJ27" s="58"/>
      <c r="BK27" s="59"/>
    </row>
    <row r="28" spans="1:63" s="53" customFormat="1" ht="6.75" customHeight="1" x14ac:dyDescent="0.25">
      <c r="A28" s="9"/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10"/>
      <c r="BJ28" s="58"/>
      <c r="BK28" s="59"/>
    </row>
    <row r="29" spans="1:63" s="53" customFormat="1" ht="15.75" hidden="1" customHeight="1" x14ac:dyDescent="0.25">
      <c r="A29" s="9"/>
      <c r="B29" s="198" t="s">
        <v>62</v>
      </c>
      <c r="C29" s="199"/>
      <c r="D29" s="200"/>
      <c r="E29" s="204" t="str">
        <f>E12</f>
        <v>Peso Assoluto Obiettivo</v>
      </c>
      <c r="F29" s="204" t="str">
        <f>F12</f>
        <v>Peso % Obiettivo</v>
      </c>
      <c r="G29" s="204" t="str">
        <f>G12</f>
        <v>Fornule</v>
      </c>
      <c r="H29" s="204" t="str">
        <f>H12</f>
        <v>Risultato (%)</v>
      </c>
      <c r="I29" s="33">
        <v>1</v>
      </c>
      <c r="J29" s="33">
        <v>2</v>
      </c>
      <c r="K29" s="33">
        <v>3</v>
      </c>
      <c r="L29" s="33">
        <v>4</v>
      </c>
      <c r="M29" s="33">
        <v>5</v>
      </c>
      <c r="N29" s="179" t="str">
        <f>N12</f>
        <v>NOTE</v>
      </c>
      <c r="O29" s="10"/>
      <c r="BJ29" s="58"/>
      <c r="BK29" s="59"/>
    </row>
    <row r="30" spans="1:63" s="53" customFormat="1" ht="27.75" hidden="1" customHeight="1" x14ac:dyDescent="0.25">
      <c r="A30" s="9"/>
      <c r="B30" s="201"/>
      <c r="C30" s="202"/>
      <c r="D30" s="203"/>
      <c r="E30" s="204"/>
      <c r="F30" s="204"/>
      <c r="G30" s="204"/>
      <c r="H30" s="204"/>
      <c r="I30" s="34" t="s">
        <v>28</v>
      </c>
      <c r="J30" s="34" t="s">
        <v>29</v>
      </c>
      <c r="K30" s="35" t="s">
        <v>30</v>
      </c>
      <c r="L30" s="35" t="s">
        <v>31</v>
      </c>
      <c r="M30" s="35" t="s">
        <v>32</v>
      </c>
      <c r="N30" s="179"/>
      <c r="O30" s="10"/>
      <c r="BJ30" s="58"/>
      <c r="BK30" s="59"/>
    </row>
    <row r="31" spans="1:63" s="53" customFormat="1" ht="33" hidden="1" customHeight="1" x14ac:dyDescent="0.25">
      <c r="A31" s="9"/>
      <c r="B31" s="36" t="s">
        <v>35</v>
      </c>
      <c r="C31" s="36" t="s">
        <v>36</v>
      </c>
      <c r="D31" s="36" t="s">
        <v>37</v>
      </c>
      <c r="E31" s="204"/>
      <c r="F31" s="204"/>
      <c r="G31" s="204"/>
      <c r="H31" s="204"/>
      <c r="I31" s="37" t="s">
        <v>38</v>
      </c>
      <c r="J31" s="37" t="s">
        <v>39</v>
      </c>
      <c r="K31" s="37" t="s">
        <v>40</v>
      </c>
      <c r="L31" s="37" t="s">
        <v>41</v>
      </c>
      <c r="M31" s="37" t="s">
        <v>42</v>
      </c>
      <c r="N31" s="179"/>
      <c r="O31" s="10"/>
      <c r="BJ31" s="58"/>
      <c r="BK31" s="59"/>
    </row>
    <row r="32" spans="1:63" s="53" customFormat="1" ht="119.25" hidden="1" customHeight="1" x14ac:dyDescent="0.25">
      <c r="A32" s="9"/>
      <c r="B32" s="38"/>
      <c r="C32" s="38"/>
      <c r="D32" s="38"/>
      <c r="E32" s="39"/>
      <c r="F32" s="40">
        <f t="shared" ref="F32:F55" si="8">(E32/E$82)*40</f>
        <v>0</v>
      </c>
      <c r="G32" s="39">
        <f t="shared" ref="G32:G55" si="9">H32/100</f>
        <v>0</v>
      </c>
      <c r="H32" s="41"/>
      <c r="I32" s="44" t="str">
        <f t="shared" ref="I32:I55" si="10">IF($G32&lt;=0.2,IF($G32&gt;=0,"x",""),"")</f>
        <v>x</v>
      </c>
      <c r="J32" s="44" t="str">
        <f t="shared" ref="J32:J55" si="11">IF(G32&lt;=0.5,IF(G32&gt;=0.21,"x",""),"")</f>
        <v/>
      </c>
      <c r="K32" s="44" t="str">
        <f t="shared" ref="K32:K55" si="12">IF(G32&lt;=0.7,IF(G32&gt;=0.51,"x",""),"")</f>
        <v/>
      </c>
      <c r="L32" s="44" t="str">
        <f t="shared" ref="L32:L55" si="13">IF(G32&lt;=0.9,IF(G32&gt;=0.71,"x",""),"")</f>
        <v/>
      </c>
      <c r="M32" s="44" t="str">
        <f t="shared" ref="M32:M55" si="14">IF(G32&lt;=1,IF(G32&gt;0.9,"x",""),"")</f>
        <v/>
      </c>
      <c r="N32" s="94"/>
      <c r="O32" s="10"/>
      <c r="BJ32" s="58"/>
      <c r="BK32" s="59"/>
    </row>
    <row r="33" spans="1:63" s="53" customFormat="1" ht="47.25" hidden="1" customHeight="1" x14ac:dyDescent="0.25">
      <c r="A33" s="9"/>
      <c r="B33" s="38"/>
      <c r="C33" s="38"/>
      <c r="D33" s="38"/>
      <c r="E33" s="39"/>
      <c r="F33" s="40">
        <f t="shared" si="8"/>
        <v>0</v>
      </c>
      <c r="G33" s="39">
        <f t="shared" si="9"/>
        <v>0</v>
      </c>
      <c r="H33" s="41"/>
      <c r="I33" s="44" t="str">
        <f t="shared" si="10"/>
        <v>x</v>
      </c>
      <c r="J33" s="44" t="str">
        <f t="shared" si="11"/>
        <v/>
      </c>
      <c r="K33" s="44" t="str">
        <f t="shared" si="12"/>
        <v/>
      </c>
      <c r="L33" s="44" t="str">
        <f t="shared" si="13"/>
        <v/>
      </c>
      <c r="M33" s="44" t="str">
        <f t="shared" si="14"/>
        <v/>
      </c>
      <c r="N33" s="94"/>
      <c r="O33" s="10"/>
      <c r="BJ33" s="58"/>
      <c r="BK33" s="59"/>
    </row>
    <row r="34" spans="1:63" s="53" customFormat="1" ht="102.75" hidden="1" customHeight="1" x14ac:dyDescent="0.25">
      <c r="A34" s="9"/>
      <c r="B34" s="38"/>
      <c r="C34" s="38"/>
      <c r="D34" s="38"/>
      <c r="E34" s="39"/>
      <c r="F34" s="40">
        <f t="shared" si="8"/>
        <v>0</v>
      </c>
      <c r="G34" s="39">
        <f t="shared" si="9"/>
        <v>0</v>
      </c>
      <c r="H34" s="41"/>
      <c r="I34" s="44" t="str">
        <f t="shared" si="10"/>
        <v>x</v>
      </c>
      <c r="J34" s="44" t="str">
        <f t="shared" si="11"/>
        <v/>
      </c>
      <c r="K34" s="44" t="str">
        <f t="shared" si="12"/>
        <v/>
      </c>
      <c r="L34" s="44" t="str">
        <f t="shared" si="13"/>
        <v/>
      </c>
      <c r="M34" s="44" t="str">
        <f t="shared" si="14"/>
        <v/>
      </c>
      <c r="N34" s="94"/>
      <c r="O34" s="10"/>
      <c r="BJ34" s="58"/>
      <c r="BK34" s="59"/>
    </row>
    <row r="35" spans="1:63" s="53" customFormat="1" ht="74.25" hidden="1" customHeight="1" x14ac:dyDescent="0.25">
      <c r="A35" s="9"/>
      <c r="B35" s="38"/>
      <c r="C35" s="38"/>
      <c r="D35" s="38"/>
      <c r="E35" s="39"/>
      <c r="F35" s="40">
        <f t="shared" si="8"/>
        <v>0</v>
      </c>
      <c r="G35" s="39">
        <f t="shared" si="9"/>
        <v>0</v>
      </c>
      <c r="H35" s="41"/>
      <c r="I35" s="44" t="str">
        <f t="shared" si="10"/>
        <v>x</v>
      </c>
      <c r="J35" s="44" t="str">
        <f t="shared" si="11"/>
        <v/>
      </c>
      <c r="K35" s="44" t="str">
        <f t="shared" si="12"/>
        <v/>
      </c>
      <c r="L35" s="44" t="str">
        <f t="shared" si="13"/>
        <v/>
      </c>
      <c r="M35" s="44" t="str">
        <f t="shared" si="14"/>
        <v/>
      </c>
      <c r="N35" s="94"/>
      <c r="O35" s="10"/>
      <c r="BJ35" s="58"/>
      <c r="BK35" s="59"/>
    </row>
    <row r="36" spans="1:63" s="53" customFormat="1" ht="63" hidden="1" customHeight="1" x14ac:dyDescent="0.25">
      <c r="A36" s="9"/>
      <c r="B36" s="38">
        <f>'[1]Elenco P.I.'!B15</f>
        <v>0</v>
      </c>
      <c r="C36" s="38">
        <f>'[1]Elenco P.I.'!C15</f>
        <v>0</v>
      </c>
      <c r="D36" s="38"/>
      <c r="E36" s="39">
        <f>'[1]Elenco P.I.'!T15</f>
        <v>0</v>
      </c>
      <c r="F36" s="40">
        <f t="shared" si="8"/>
        <v>0</v>
      </c>
      <c r="G36" s="39">
        <f t="shared" si="9"/>
        <v>0</v>
      </c>
      <c r="H36" s="41"/>
      <c r="I36" s="44" t="str">
        <f t="shared" si="10"/>
        <v>x</v>
      </c>
      <c r="J36" s="44" t="str">
        <f t="shared" si="11"/>
        <v/>
      </c>
      <c r="K36" s="44" t="str">
        <f t="shared" si="12"/>
        <v/>
      </c>
      <c r="L36" s="44" t="str">
        <f t="shared" si="13"/>
        <v/>
      </c>
      <c r="M36" s="44" t="str">
        <f t="shared" si="14"/>
        <v/>
      </c>
      <c r="N36" s="45"/>
      <c r="O36" s="10"/>
      <c r="BJ36" s="58"/>
      <c r="BK36" s="59"/>
    </row>
    <row r="37" spans="1:63" s="53" customFormat="1" ht="63" hidden="1" customHeight="1" x14ac:dyDescent="0.25">
      <c r="A37" s="9"/>
      <c r="B37" s="38">
        <f>'[1]Elenco P.I.'!B16</f>
        <v>0</v>
      </c>
      <c r="C37" s="38">
        <f>'[1]Elenco P.I.'!C16</f>
        <v>0</v>
      </c>
      <c r="D37" s="38"/>
      <c r="E37" s="39">
        <f>'[1]Elenco P.I.'!T16</f>
        <v>0</v>
      </c>
      <c r="F37" s="40">
        <f t="shared" si="8"/>
        <v>0</v>
      </c>
      <c r="G37" s="39">
        <f t="shared" si="9"/>
        <v>0</v>
      </c>
      <c r="H37" s="41"/>
      <c r="I37" s="44" t="str">
        <f t="shared" si="10"/>
        <v>x</v>
      </c>
      <c r="J37" s="44" t="str">
        <f t="shared" si="11"/>
        <v/>
      </c>
      <c r="K37" s="44" t="str">
        <f t="shared" si="12"/>
        <v/>
      </c>
      <c r="L37" s="44" t="str">
        <f t="shared" si="13"/>
        <v/>
      </c>
      <c r="M37" s="44" t="str">
        <f t="shared" si="14"/>
        <v/>
      </c>
      <c r="N37" s="45"/>
      <c r="O37" s="10"/>
      <c r="BJ37" s="58"/>
      <c r="BK37" s="59"/>
    </row>
    <row r="38" spans="1:63" s="53" customFormat="1" ht="63" hidden="1" customHeight="1" x14ac:dyDescent="0.25">
      <c r="A38" s="9"/>
      <c r="B38" s="38">
        <f>'[1]Elenco P.I.'!B17</f>
        <v>0</v>
      </c>
      <c r="C38" s="38">
        <f>'[1]Elenco P.I.'!C17</f>
        <v>0</v>
      </c>
      <c r="D38" s="38"/>
      <c r="E38" s="39">
        <f>'[1]Elenco P.I.'!T17</f>
        <v>0</v>
      </c>
      <c r="F38" s="40">
        <f t="shared" si="8"/>
        <v>0</v>
      </c>
      <c r="G38" s="39">
        <f t="shared" si="9"/>
        <v>0</v>
      </c>
      <c r="H38" s="41"/>
      <c r="I38" s="44" t="str">
        <f t="shared" si="10"/>
        <v>x</v>
      </c>
      <c r="J38" s="44" t="str">
        <f t="shared" si="11"/>
        <v/>
      </c>
      <c r="K38" s="44" t="str">
        <f t="shared" si="12"/>
        <v/>
      </c>
      <c r="L38" s="44" t="str">
        <f t="shared" si="13"/>
        <v/>
      </c>
      <c r="M38" s="44" t="str">
        <f t="shared" si="14"/>
        <v/>
      </c>
      <c r="N38" s="45"/>
      <c r="O38" s="10"/>
      <c r="BJ38" s="58"/>
      <c r="BK38" s="59"/>
    </row>
    <row r="39" spans="1:63" s="53" customFormat="1" ht="63" hidden="1" customHeight="1" x14ac:dyDescent="0.25">
      <c r="A39" s="9"/>
      <c r="B39" s="38">
        <f>'[1]Elenco P.I.'!B18</f>
        <v>0</v>
      </c>
      <c r="C39" s="38">
        <f>'[1]Elenco P.I.'!C18</f>
        <v>0</v>
      </c>
      <c r="D39" s="38"/>
      <c r="E39" s="39">
        <f>'[1]Elenco P.I.'!T18</f>
        <v>0</v>
      </c>
      <c r="F39" s="40">
        <f t="shared" si="8"/>
        <v>0</v>
      </c>
      <c r="G39" s="39">
        <f t="shared" si="9"/>
        <v>0</v>
      </c>
      <c r="H39" s="41"/>
      <c r="I39" s="44" t="str">
        <f t="shared" si="10"/>
        <v>x</v>
      </c>
      <c r="J39" s="44" t="str">
        <f t="shared" si="11"/>
        <v/>
      </c>
      <c r="K39" s="44" t="str">
        <f t="shared" si="12"/>
        <v/>
      </c>
      <c r="L39" s="44" t="str">
        <f t="shared" si="13"/>
        <v/>
      </c>
      <c r="M39" s="44" t="str">
        <f t="shared" si="14"/>
        <v/>
      </c>
      <c r="N39" s="45"/>
      <c r="O39" s="10"/>
      <c r="BJ39" s="58"/>
      <c r="BK39" s="59"/>
    </row>
    <row r="40" spans="1:63" s="53" customFormat="1" ht="63" hidden="1" customHeight="1" x14ac:dyDescent="0.25">
      <c r="A40" s="9"/>
      <c r="B40" s="38">
        <f>'[1]Elenco P.I.'!B19</f>
        <v>0</v>
      </c>
      <c r="C40" s="38">
        <f>'[1]Elenco P.I.'!C19</f>
        <v>0</v>
      </c>
      <c r="D40" s="38"/>
      <c r="E40" s="39">
        <f>'[1]Elenco P.I.'!T19</f>
        <v>0</v>
      </c>
      <c r="F40" s="40">
        <f t="shared" si="8"/>
        <v>0</v>
      </c>
      <c r="G40" s="39">
        <f t="shared" si="9"/>
        <v>0</v>
      </c>
      <c r="H40" s="41"/>
      <c r="I40" s="44" t="str">
        <f t="shared" si="10"/>
        <v>x</v>
      </c>
      <c r="J40" s="44" t="str">
        <f t="shared" si="11"/>
        <v/>
      </c>
      <c r="K40" s="44" t="str">
        <f t="shared" si="12"/>
        <v/>
      </c>
      <c r="L40" s="44" t="str">
        <f t="shared" si="13"/>
        <v/>
      </c>
      <c r="M40" s="44" t="str">
        <f t="shared" si="14"/>
        <v/>
      </c>
      <c r="N40" s="45"/>
      <c r="O40" s="10"/>
      <c r="BJ40" s="58"/>
      <c r="BK40" s="59"/>
    </row>
    <row r="41" spans="1:63" s="53" customFormat="1" ht="63" hidden="1" customHeight="1" x14ac:dyDescent="0.25">
      <c r="A41" s="9"/>
      <c r="B41" s="38">
        <f>'[1]Elenco P.I.'!B20</f>
        <v>0</v>
      </c>
      <c r="C41" s="38">
        <f>'[1]Elenco P.I.'!C20</f>
        <v>0</v>
      </c>
      <c r="D41" s="60"/>
      <c r="E41" s="39">
        <f>'[1]Elenco P.I.'!T20</f>
        <v>0</v>
      </c>
      <c r="F41" s="40">
        <f t="shared" si="8"/>
        <v>0</v>
      </c>
      <c r="G41" s="39">
        <f t="shared" si="9"/>
        <v>0</v>
      </c>
      <c r="H41" s="41"/>
      <c r="I41" s="44" t="str">
        <f t="shared" si="10"/>
        <v>x</v>
      </c>
      <c r="J41" s="44" t="str">
        <f t="shared" si="11"/>
        <v/>
      </c>
      <c r="K41" s="44" t="str">
        <f t="shared" si="12"/>
        <v/>
      </c>
      <c r="L41" s="44" t="str">
        <f t="shared" si="13"/>
        <v/>
      </c>
      <c r="M41" s="44" t="str">
        <f t="shared" si="14"/>
        <v/>
      </c>
      <c r="N41" s="45"/>
      <c r="O41" s="10"/>
      <c r="BJ41" s="58"/>
      <c r="BK41" s="59"/>
    </row>
    <row r="42" spans="1:63" s="53" customFormat="1" ht="63" hidden="1" customHeight="1" x14ac:dyDescent="0.25">
      <c r="A42" s="9"/>
      <c r="B42" s="38">
        <f>'[1]Elenco P.I.'!B21</f>
        <v>0</v>
      </c>
      <c r="C42" s="38">
        <f>'[1]Elenco P.I.'!C21</f>
        <v>0</v>
      </c>
      <c r="D42" s="60"/>
      <c r="E42" s="39">
        <f>'[1]Elenco P.I.'!T21</f>
        <v>0</v>
      </c>
      <c r="F42" s="40">
        <f t="shared" si="8"/>
        <v>0</v>
      </c>
      <c r="G42" s="39">
        <f t="shared" si="9"/>
        <v>0</v>
      </c>
      <c r="H42" s="41"/>
      <c r="I42" s="44" t="str">
        <f t="shared" si="10"/>
        <v>x</v>
      </c>
      <c r="J42" s="44" t="str">
        <f t="shared" si="11"/>
        <v/>
      </c>
      <c r="K42" s="44" t="str">
        <f t="shared" si="12"/>
        <v/>
      </c>
      <c r="L42" s="44" t="str">
        <f t="shared" si="13"/>
        <v/>
      </c>
      <c r="M42" s="44" t="str">
        <f t="shared" si="14"/>
        <v/>
      </c>
      <c r="N42" s="45"/>
      <c r="O42" s="10"/>
      <c r="BJ42" s="58"/>
      <c r="BK42" s="59"/>
    </row>
    <row r="43" spans="1:63" s="53" customFormat="1" ht="63" hidden="1" customHeight="1" x14ac:dyDescent="0.25">
      <c r="A43" s="9"/>
      <c r="B43" s="38">
        <f>'[1]Elenco P.I.'!B22</f>
        <v>0</v>
      </c>
      <c r="C43" s="38">
        <f>'[1]Elenco P.I.'!C22</f>
        <v>0</v>
      </c>
      <c r="D43" s="60"/>
      <c r="E43" s="39">
        <f>'[1]Elenco P.I.'!T22</f>
        <v>0</v>
      </c>
      <c r="F43" s="40">
        <f t="shared" si="8"/>
        <v>0</v>
      </c>
      <c r="G43" s="39">
        <f t="shared" si="9"/>
        <v>0</v>
      </c>
      <c r="H43" s="41"/>
      <c r="I43" s="44" t="str">
        <f t="shared" si="10"/>
        <v>x</v>
      </c>
      <c r="J43" s="44" t="str">
        <f t="shared" si="11"/>
        <v/>
      </c>
      <c r="K43" s="44" t="str">
        <f t="shared" si="12"/>
        <v/>
      </c>
      <c r="L43" s="44" t="str">
        <f t="shared" si="13"/>
        <v/>
      </c>
      <c r="M43" s="44" t="str">
        <f t="shared" si="14"/>
        <v/>
      </c>
      <c r="N43" s="45"/>
      <c r="O43" s="10"/>
      <c r="BJ43" s="58"/>
      <c r="BK43" s="59"/>
    </row>
    <row r="44" spans="1:63" s="53" customFormat="1" ht="63" hidden="1" customHeight="1" x14ac:dyDescent="0.25">
      <c r="A44" s="9"/>
      <c r="B44" s="38">
        <f>'[1]Elenco P.I.'!B23</f>
        <v>0</v>
      </c>
      <c r="C44" s="38">
        <f>'[1]Elenco P.I.'!C23</f>
        <v>0</v>
      </c>
      <c r="D44" s="60"/>
      <c r="E44" s="39">
        <f>'[1]Elenco P.I.'!T23</f>
        <v>0</v>
      </c>
      <c r="F44" s="40">
        <f t="shared" si="8"/>
        <v>0</v>
      </c>
      <c r="G44" s="39">
        <f t="shared" si="9"/>
        <v>0</v>
      </c>
      <c r="H44" s="41"/>
      <c r="I44" s="44" t="str">
        <f t="shared" si="10"/>
        <v>x</v>
      </c>
      <c r="J44" s="44" t="str">
        <f t="shared" si="11"/>
        <v/>
      </c>
      <c r="K44" s="44" t="str">
        <f t="shared" si="12"/>
        <v/>
      </c>
      <c r="L44" s="44" t="str">
        <f t="shared" si="13"/>
        <v/>
      </c>
      <c r="M44" s="44" t="str">
        <f t="shared" si="14"/>
        <v/>
      </c>
      <c r="N44" s="45"/>
      <c r="O44" s="10"/>
      <c r="BJ44" s="58"/>
      <c r="BK44" s="59"/>
    </row>
    <row r="45" spans="1:63" s="53" customFormat="1" ht="63" hidden="1" customHeight="1" x14ac:dyDescent="0.25">
      <c r="A45" s="9"/>
      <c r="B45" s="38">
        <f>'[1]Elenco P.I.'!B24</f>
        <v>0</v>
      </c>
      <c r="C45" s="38">
        <f>'[1]Elenco P.I.'!C24</f>
        <v>0</v>
      </c>
      <c r="D45" s="60"/>
      <c r="E45" s="39">
        <f>'[1]Elenco P.I.'!T24</f>
        <v>0</v>
      </c>
      <c r="F45" s="40">
        <f t="shared" si="8"/>
        <v>0</v>
      </c>
      <c r="G45" s="39">
        <f t="shared" si="9"/>
        <v>0</v>
      </c>
      <c r="H45" s="41"/>
      <c r="I45" s="44" t="str">
        <f t="shared" si="10"/>
        <v>x</v>
      </c>
      <c r="J45" s="44" t="str">
        <f t="shared" si="11"/>
        <v/>
      </c>
      <c r="K45" s="44" t="str">
        <f t="shared" si="12"/>
        <v/>
      </c>
      <c r="L45" s="44" t="str">
        <f t="shared" si="13"/>
        <v/>
      </c>
      <c r="M45" s="44" t="str">
        <f t="shared" si="14"/>
        <v/>
      </c>
      <c r="N45" s="45"/>
      <c r="O45" s="10"/>
      <c r="BJ45" s="58"/>
      <c r="BK45" s="59"/>
    </row>
    <row r="46" spans="1:63" s="53" customFormat="1" ht="63" hidden="1" customHeight="1" x14ac:dyDescent="0.25">
      <c r="A46" s="9"/>
      <c r="B46" s="38">
        <f>'[1]Elenco P.I.'!B25</f>
        <v>0</v>
      </c>
      <c r="C46" s="38">
        <f>'[1]Elenco P.I.'!C25</f>
        <v>0</v>
      </c>
      <c r="D46" s="60"/>
      <c r="E46" s="39">
        <f>'[1]Elenco P.I.'!T25</f>
        <v>0</v>
      </c>
      <c r="F46" s="40">
        <f t="shared" si="8"/>
        <v>0</v>
      </c>
      <c r="G46" s="39">
        <f t="shared" si="9"/>
        <v>0</v>
      </c>
      <c r="H46" s="41"/>
      <c r="I46" s="44" t="str">
        <f t="shared" si="10"/>
        <v>x</v>
      </c>
      <c r="J46" s="44" t="str">
        <f t="shared" si="11"/>
        <v/>
      </c>
      <c r="K46" s="44" t="str">
        <f t="shared" si="12"/>
        <v/>
      </c>
      <c r="L46" s="44" t="str">
        <f t="shared" si="13"/>
        <v/>
      </c>
      <c r="M46" s="44" t="str">
        <f t="shared" si="14"/>
        <v/>
      </c>
      <c r="N46" s="45"/>
      <c r="O46" s="10"/>
      <c r="BJ46" s="58"/>
      <c r="BK46" s="59"/>
    </row>
    <row r="47" spans="1:63" s="53" customFormat="1" ht="63" hidden="1" customHeight="1" x14ac:dyDescent="0.25">
      <c r="A47" s="9"/>
      <c r="B47" s="38">
        <f>'[1]Elenco P.I.'!B26</f>
        <v>0</v>
      </c>
      <c r="C47" s="38">
        <f>'[1]Elenco P.I.'!C26</f>
        <v>0</v>
      </c>
      <c r="D47" s="60"/>
      <c r="E47" s="39">
        <f>'[1]Elenco P.I.'!T26</f>
        <v>0</v>
      </c>
      <c r="F47" s="40">
        <f t="shared" si="8"/>
        <v>0</v>
      </c>
      <c r="G47" s="39">
        <f t="shared" si="9"/>
        <v>0</v>
      </c>
      <c r="H47" s="41"/>
      <c r="I47" s="44" t="str">
        <f t="shared" si="10"/>
        <v>x</v>
      </c>
      <c r="J47" s="44" t="str">
        <f t="shared" si="11"/>
        <v/>
      </c>
      <c r="K47" s="44" t="str">
        <f t="shared" si="12"/>
        <v/>
      </c>
      <c r="L47" s="44" t="str">
        <f t="shared" si="13"/>
        <v/>
      </c>
      <c r="M47" s="44" t="str">
        <f t="shared" si="14"/>
        <v/>
      </c>
      <c r="N47" s="45"/>
      <c r="O47" s="10"/>
      <c r="BJ47" s="58"/>
      <c r="BK47" s="59"/>
    </row>
    <row r="48" spans="1:63" s="53" customFormat="1" ht="63" hidden="1" customHeight="1" x14ac:dyDescent="0.25">
      <c r="A48" s="9"/>
      <c r="B48" s="38">
        <f>'[1]Elenco P.I.'!B27</f>
        <v>0</v>
      </c>
      <c r="C48" s="38">
        <f>'[1]Elenco P.I.'!C27</f>
        <v>0</v>
      </c>
      <c r="D48" s="60"/>
      <c r="E48" s="39">
        <f>'[1]Elenco P.I.'!T27</f>
        <v>0</v>
      </c>
      <c r="F48" s="40">
        <f t="shared" si="8"/>
        <v>0</v>
      </c>
      <c r="G48" s="39">
        <f t="shared" si="9"/>
        <v>0</v>
      </c>
      <c r="H48" s="41"/>
      <c r="I48" s="44" t="str">
        <f t="shared" si="10"/>
        <v>x</v>
      </c>
      <c r="J48" s="44" t="str">
        <f t="shared" si="11"/>
        <v/>
      </c>
      <c r="K48" s="44" t="str">
        <f t="shared" si="12"/>
        <v/>
      </c>
      <c r="L48" s="44" t="str">
        <f t="shared" si="13"/>
        <v/>
      </c>
      <c r="M48" s="44" t="str">
        <f t="shared" si="14"/>
        <v/>
      </c>
      <c r="N48" s="45"/>
      <c r="O48" s="10"/>
      <c r="BJ48" s="58"/>
      <c r="BK48" s="59"/>
    </row>
    <row r="49" spans="1:63" s="53" customFormat="1" ht="63" hidden="1" customHeight="1" x14ac:dyDescent="0.25">
      <c r="A49" s="9"/>
      <c r="B49" s="38">
        <f>'[1]Elenco P.I.'!B28</f>
        <v>0</v>
      </c>
      <c r="C49" s="38">
        <f>'[1]Elenco P.I.'!C28</f>
        <v>0</v>
      </c>
      <c r="D49" s="60"/>
      <c r="E49" s="39">
        <f>'[1]Elenco P.I.'!T28</f>
        <v>0</v>
      </c>
      <c r="F49" s="40">
        <f t="shared" si="8"/>
        <v>0</v>
      </c>
      <c r="G49" s="39">
        <f t="shared" si="9"/>
        <v>0</v>
      </c>
      <c r="H49" s="41"/>
      <c r="I49" s="44" t="str">
        <f t="shared" si="10"/>
        <v>x</v>
      </c>
      <c r="J49" s="44" t="str">
        <f t="shared" si="11"/>
        <v/>
      </c>
      <c r="K49" s="44" t="str">
        <f t="shared" si="12"/>
        <v/>
      </c>
      <c r="L49" s="44" t="str">
        <f t="shared" si="13"/>
        <v/>
      </c>
      <c r="M49" s="44" t="str">
        <f t="shared" si="14"/>
        <v/>
      </c>
      <c r="N49" s="45"/>
      <c r="O49" s="10"/>
      <c r="BJ49" s="58"/>
      <c r="BK49" s="59"/>
    </row>
    <row r="50" spans="1:63" s="53" customFormat="1" ht="63" hidden="1" customHeight="1" x14ac:dyDescent="0.25">
      <c r="A50" s="9"/>
      <c r="B50" s="38">
        <f>'[1]Elenco P.I.'!B29</f>
        <v>0</v>
      </c>
      <c r="C50" s="38">
        <f>'[1]Elenco P.I.'!C29</f>
        <v>0</v>
      </c>
      <c r="D50" s="60"/>
      <c r="E50" s="39">
        <f>'[1]Elenco P.I.'!T29</f>
        <v>0</v>
      </c>
      <c r="F50" s="40">
        <f t="shared" si="8"/>
        <v>0</v>
      </c>
      <c r="G50" s="39">
        <f t="shared" si="9"/>
        <v>0</v>
      </c>
      <c r="H50" s="41"/>
      <c r="I50" s="44" t="str">
        <f t="shared" si="10"/>
        <v>x</v>
      </c>
      <c r="J50" s="44" t="str">
        <f t="shared" si="11"/>
        <v/>
      </c>
      <c r="K50" s="44" t="str">
        <f t="shared" si="12"/>
        <v/>
      </c>
      <c r="L50" s="44" t="str">
        <f t="shared" si="13"/>
        <v/>
      </c>
      <c r="M50" s="44" t="str">
        <f t="shared" si="14"/>
        <v/>
      </c>
      <c r="N50" s="45"/>
      <c r="O50" s="10"/>
      <c r="BJ50" s="58"/>
      <c r="BK50" s="59"/>
    </row>
    <row r="51" spans="1:63" s="53" customFormat="1" ht="63" hidden="1" customHeight="1" x14ac:dyDescent="0.25">
      <c r="A51" s="9"/>
      <c r="B51" s="38">
        <f>'[1]Elenco P.I.'!B30</f>
        <v>0</v>
      </c>
      <c r="C51" s="38">
        <f>'[1]Elenco P.I.'!C30</f>
        <v>0</v>
      </c>
      <c r="D51" s="60"/>
      <c r="E51" s="39">
        <f>'[1]Elenco P.I.'!T30</f>
        <v>0</v>
      </c>
      <c r="F51" s="40">
        <f t="shared" si="8"/>
        <v>0</v>
      </c>
      <c r="G51" s="39">
        <f t="shared" si="9"/>
        <v>0</v>
      </c>
      <c r="H51" s="41"/>
      <c r="I51" s="44" t="str">
        <f t="shared" si="10"/>
        <v>x</v>
      </c>
      <c r="J51" s="44" t="str">
        <f t="shared" si="11"/>
        <v/>
      </c>
      <c r="K51" s="44" t="str">
        <f t="shared" si="12"/>
        <v/>
      </c>
      <c r="L51" s="44" t="str">
        <f t="shared" si="13"/>
        <v/>
      </c>
      <c r="M51" s="44" t="str">
        <f t="shared" si="14"/>
        <v/>
      </c>
      <c r="N51" s="45"/>
      <c r="O51" s="10"/>
      <c r="BJ51" s="58"/>
      <c r="BK51" s="59"/>
    </row>
    <row r="52" spans="1:63" s="53" customFormat="1" ht="63" hidden="1" customHeight="1" x14ac:dyDescent="0.25">
      <c r="A52" s="9"/>
      <c r="B52" s="38">
        <f>'[1]Elenco P.I.'!B31</f>
        <v>0</v>
      </c>
      <c r="C52" s="38">
        <f>'[1]Elenco P.I.'!C31</f>
        <v>0</v>
      </c>
      <c r="D52" s="60"/>
      <c r="E52" s="39">
        <f>'[1]Elenco P.I.'!T31</f>
        <v>0</v>
      </c>
      <c r="F52" s="40">
        <f t="shared" si="8"/>
        <v>0</v>
      </c>
      <c r="G52" s="39">
        <f t="shared" si="9"/>
        <v>0</v>
      </c>
      <c r="H52" s="41"/>
      <c r="I52" s="44" t="str">
        <f t="shared" si="10"/>
        <v>x</v>
      </c>
      <c r="J52" s="44" t="str">
        <f t="shared" si="11"/>
        <v/>
      </c>
      <c r="K52" s="44" t="str">
        <f t="shared" si="12"/>
        <v/>
      </c>
      <c r="L52" s="44" t="str">
        <f t="shared" si="13"/>
        <v/>
      </c>
      <c r="M52" s="44" t="str">
        <f t="shared" si="14"/>
        <v/>
      </c>
      <c r="N52" s="45"/>
      <c r="O52" s="10"/>
      <c r="BJ52" s="58"/>
      <c r="BK52" s="59"/>
    </row>
    <row r="53" spans="1:63" s="53" customFormat="1" ht="63" hidden="1" customHeight="1" x14ac:dyDescent="0.25">
      <c r="A53" s="9"/>
      <c r="B53" s="38">
        <f>'[1]Elenco P.I.'!B32</f>
        <v>0</v>
      </c>
      <c r="C53" s="38">
        <f>'[1]Elenco P.I.'!C32</f>
        <v>0</v>
      </c>
      <c r="D53" s="60"/>
      <c r="E53" s="39">
        <f>'[1]Elenco P.I.'!T32</f>
        <v>0</v>
      </c>
      <c r="F53" s="40">
        <f t="shared" si="8"/>
        <v>0</v>
      </c>
      <c r="G53" s="39">
        <f t="shared" si="9"/>
        <v>0</v>
      </c>
      <c r="H53" s="41"/>
      <c r="I53" s="44" t="str">
        <f t="shared" si="10"/>
        <v>x</v>
      </c>
      <c r="J53" s="44" t="str">
        <f t="shared" si="11"/>
        <v/>
      </c>
      <c r="K53" s="44" t="str">
        <f t="shared" si="12"/>
        <v/>
      </c>
      <c r="L53" s="44" t="str">
        <f t="shared" si="13"/>
        <v/>
      </c>
      <c r="M53" s="44" t="str">
        <f t="shared" si="14"/>
        <v/>
      </c>
      <c r="N53" s="45"/>
      <c r="O53" s="10"/>
      <c r="BJ53" s="58"/>
      <c r="BK53" s="59"/>
    </row>
    <row r="54" spans="1:63" s="53" customFormat="1" ht="63" hidden="1" customHeight="1" x14ac:dyDescent="0.25">
      <c r="A54" s="9"/>
      <c r="B54" s="38">
        <f>'[1]Elenco P.I.'!B33</f>
        <v>0</v>
      </c>
      <c r="C54" s="38">
        <f>'[1]Elenco P.I.'!C33</f>
        <v>0</v>
      </c>
      <c r="D54" s="60"/>
      <c r="E54" s="39">
        <f>'[1]Elenco P.I.'!T33</f>
        <v>0</v>
      </c>
      <c r="F54" s="40">
        <f t="shared" si="8"/>
        <v>0</v>
      </c>
      <c r="G54" s="39">
        <f t="shared" si="9"/>
        <v>0</v>
      </c>
      <c r="H54" s="41"/>
      <c r="I54" s="44" t="str">
        <f t="shared" si="10"/>
        <v>x</v>
      </c>
      <c r="J54" s="44" t="str">
        <f t="shared" si="11"/>
        <v/>
      </c>
      <c r="K54" s="44" t="str">
        <f t="shared" si="12"/>
        <v/>
      </c>
      <c r="L54" s="44" t="str">
        <f t="shared" si="13"/>
        <v/>
      </c>
      <c r="M54" s="44" t="str">
        <f t="shared" si="14"/>
        <v/>
      </c>
      <c r="N54" s="45"/>
      <c r="O54" s="10"/>
      <c r="BJ54" s="58"/>
      <c r="BK54" s="59"/>
    </row>
    <row r="55" spans="1:63" s="53" customFormat="1" ht="63" hidden="1" customHeight="1" x14ac:dyDescent="0.25">
      <c r="A55" s="9"/>
      <c r="B55" s="38">
        <f>'[1]Elenco P.I.'!B34</f>
        <v>0</v>
      </c>
      <c r="C55" s="38">
        <f>'[1]Elenco P.I.'!C34</f>
        <v>0</v>
      </c>
      <c r="D55" s="60"/>
      <c r="E55" s="39">
        <f>'[1]Elenco P.I.'!T34</f>
        <v>0</v>
      </c>
      <c r="F55" s="40">
        <f t="shared" si="8"/>
        <v>0</v>
      </c>
      <c r="G55" s="39">
        <f t="shared" si="9"/>
        <v>0</v>
      </c>
      <c r="H55" s="41"/>
      <c r="I55" s="44" t="str">
        <f t="shared" si="10"/>
        <v>x</v>
      </c>
      <c r="J55" s="44" t="str">
        <f t="shared" si="11"/>
        <v/>
      </c>
      <c r="K55" s="44" t="str">
        <f t="shared" si="12"/>
        <v/>
      </c>
      <c r="L55" s="44" t="str">
        <f t="shared" si="13"/>
        <v/>
      </c>
      <c r="M55" s="44" t="str">
        <f t="shared" si="14"/>
        <v/>
      </c>
      <c r="N55" s="45"/>
      <c r="O55" s="10"/>
      <c r="BJ55" s="58"/>
      <c r="BK55" s="59"/>
    </row>
    <row r="56" spans="1:63" s="53" customFormat="1" ht="63" customHeight="1" thickBot="1" x14ac:dyDescent="0.3">
      <c r="A56" s="9"/>
      <c r="B56" s="191" t="s">
        <v>63</v>
      </c>
      <c r="C56" s="192"/>
      <c r="D56" s="193"/>
      <c r="E56" s="52" t="s">
        <v>58</v>
      </c>
      <c r="F56" s="197" t="s">
        <v>59</v>
      </c>
      <c r="G56" s="197"/>
      <c r="H56" s="197"/>
      <c r="I56" s="178" t="s">
        <v>60</v>
      </c>
      <c r="J56" s="178"/>
      <c r="K56" s="178"/>
      <c r="L56" s="178"/>
      <c r="M56" s="178"/>
      <c r="N56" s="37" t="s">
        <v>61</v>
      </c>
      <c r="O56" s="10"/>
      <c r="BJ56" s="50"/>
      <c r="BK56" s="51"/>
    </row>
    <row r="57" spans="1:63" s="53" customFormat="1" ht="21" customHeight="1" x14ac:dyDescent="0.25">
      <c r="A57" s="9"/>
      <c r="B57" s="194"/>
      <c r="C57" s="195"/>
      <c r="D57" s="196"/>
      <c r="E57" s="54">
        <f>SUM(E30:E56)</f>
        <v>0</v>
      </c>
      <c r="F57" s="197">
        <f>SUM(F32:F38)</f>
        <v>0</v>
      </c>
      <c r="G57" s="197"/>
      <c r="H57" s="197"/>
      <c r="I57" s="55"/>
      <c r="J57" s="61">
        <f>IF(J32="x",G32*F32)+IF(J33="x",G33*F33)+IF(J34="x",G34*F34)+IF(J35="x",G35*F35)+IF(J36="x",G36*F36)+IF(J37="x",G37*F37)+IF(J38="x",G38*F38)+IF(J39="x",G39*F39)+IF(J40="x",G40*F40)+IF(J41="x",G41*F41)+IF(J42="x",G42*F42)+IF(J43="x",G43*F43)+IF(J44="x",G44*F44)+IF(J45="x",G45*F45)+IF(J46="x",G46*F46)+IF(J47="x",G47*F47)+IF(J48="x",G48*F48)+IF(J49="x",G49*F49)+IF(J50="x",G50*F50)+IF(J51="x",G51*F51)+IF(J52="x",G52*F52)+IF(J53="x",G53*F53)+IF(J54="x",G54*F54)+IF(J55="x",G55*F55)</f>
        <v>0</v>
      </c>
      <c r="K57" s="61">
        <f>IF(K32="x",H32*G32)+IF(K33="x",H33*G33)+IF(K34="x",H34*G34)+IF(K35="x",H35*G35)+IF(K36="x",H36*G36)+IF(K37="x",H37*G37)+IF(K38="x",H38*G38)+IF(K39="x",H39*G39)+IF(K40="x",H40*G40)+IF(K41="x",H41*G41)+IF(K42="x",H42*G42)+IF(K43="x",H43*G43)+IF(K44="x",H44*G44)+IF(K45="x",H45*G45)+IF(K46="x",H46*G46)+IF(K47="x",H47*G47)+IF(K48="x",H48*G48)+IF(K49="x",H49*G49)+IF(K50="x",H50*G50)+IF(K51="x",H51*G51)+IF(K52="x",H52*G52)+IF(K53="x",H53*G53)+IF(K54="x",H54*G54)+IF(K55="x",H55*G55)</f>
        <v>0</v>
      </c>
      <c r="L57" s="61">
        <f>IF(L32="x",I32*H32)+IF(L33="x",I33*H33)+IF(L34="x",I34*H34)+IF(L35="x",I35*H35)+IF(L36="x",I36*H36)+IF(L37="x",I37*H37)+IF(L38="x",I38*H38)+IF(L39="x",I39*H39)+IF(L40="x",I40*H40)+IF(L41="x",I41*H41)+IF(L42="x",I42*H42)+IF(L43="x",I43*H43)+IF(L44="x",I44*H44)+IF(L45="x",I45*H45)+IF(L46="x",I46*H46)+IF(L47="x",I47*H47)+IF(L48="x",I48*H48)+IF(L49="x",I49*H49)+IF(L50="x",I50*H50)+IF(L51="x",I51*H51)+IF(L52="x",I52*H52)+IF(L53="x",I53*H53)+IF(L54="x",I54*H54)+IF(L55="x",I55*H55)</f>
        <v>0</v>
      </c>
      <c r="M57" s="61">
        <f>IF(M32="x",F32*G32)+IF(M33="x",F33*G33)+IF(M34="x",F34*G34)+IF(M35="x",F35*G35)+IF(M36="x",F36*G36)+IF(M37="x",F37*G37)+IF(M38="x",F38*G38)+IF(M39="x",F39*G39)+IF(M40="x",F40*G40)+IF(M41="x",F41*G41)+IF(M42="x",F42*G42)+IF(M43="x",F43*G43)+IF(M44="x",F44*G44)+IF(M45="x",F45*G45)+IF(M46="x",F46*G46)+IF(M47="x",F47*G47)+IF(M48="x",F48*G48)+IF(M49="x",F49*G49)+IF(M50="x",F50*G50)+IF(M51="x",F51*G51)+IF(M52="x",F52*G52)+IF(M53="x",F53*G53)+IF(M54="x",F54*G54)+IF(M55="x",F55*G55)</f>
        <v>0</v>
      </c>
      <c r="N57" s="62">
        <f>SUM(J57:M57)</f>
        <v>0</v>
      </c>
      <c r="O57" s="10"/>
      <c r="BJ57" s="58"/>
      <c r="BK57" s="59"/>
    </row>
    <row r="58" spans="1:63" ht="16.5" customHeight="1" x14ac:dyDescent="0.25">
      <c r="A58" s="9"/>
      <c r="B58" s="180" t="s">
        <v>64</v>
      </c>
      <c r="C58" s="181"/>
      <c r="D58" s="182"/>
      <c r="E58" s="189" t="s">
        <v>65</v>
      </c>
      <c r="F58" s="189" t="s">
        <v>66</v>
      </c>
      <c r="G58" s="189" t="s">
        <v>67</v>
      </c>
      <c r="H58" s="190" t="s">
        <v>68</v>
      </c>
      <c r="I58" s="178" t="s">
        <v>69</v>
      </c>
      <c r="J58" s="178"/>
      <c r="K58" s="178"/>
      <c r="L58" s="178"/>
      <c r="M58" s="178"/>
      <c r="N58" s="63"/>
      <c r="O58" s="10"/>
      <c r="BJ58" s="58"/>
    </row>
    <row r="59" spans="1:63" ht="15" customHeight="1" x14ac:dyDescent="0.25">
      <c r="A59" s="9"/>
      <c r="B59" s="183"/>
      <c r="C59" s="184"/>
      <c r="D59" s="185"/>
      <c r="E59" s="189"/>
      <c r="F59" s="189"/>
      <c r="G59" s="189"/>
      <c r="H59" s="190"/>
      <c r="I59" s="33">
        <v>1</v>
      </c>
      <c r="J59" s="33">
        <v>2</v>
      </c>
      <c r="K59" s="33">
        <v>3</v>
      </c>
      <c r="L59" s="33">
        <v>4</v>
      </c>
      <c r="M59" s="33">
        <v>5</v>
      </c>
      <c r="N59" s="179" t="str">
        <f>N29</f>
        <v>NOTE</v>
      </c>
      <c r="O59" s="10"/>
      <c r="BJ59" s="26"/>
      <c r="BK59" s="27"/>
    </row>
    <row r="60" spans="1:63" ht="23.25" customHeight="1" x14ac:dyDescent="0.25">
      <c r="A60" s="9"/>
      <c r="B60" s="186"/>
      <c r="C60" s="187"/>
      <c r="D60" s="188"/>
      <c r="E60" s="189"/>
      <c r="F60" s="189"/>
      <c r="G60" s="189"/>
      <c r="H60" s="190"/>
      <c r="I60" s="34" t="s">
        <v>28</v>
      </c>
      <c r="J60" s="34" t="s">
        <v>29</v>
      </c>
      <c r="K60" s="35" t="s">
        <v>30</v>
      </c>
      <c r="L60" s="35" t="s">
        <v>31</v>
      </c>
      <c r="M60" s="35" t="s">
        <v>32</v>
      </c>
      <c r="N60" s="179"/>
      <c r="O60" s="10"/>
      <c r="BJ60" s="26"/>
      <c r="BK60" s="27"/>
    </row>
    <row r="61" spans="1:63" ht="28.5" customHeight="1" x14ac:dyDescent="0.25">
      <c r="A61" s="9"/>
      <c r="B61" s="64" t="s">
        <v>70</v>
      </c>
      <c r="C61" s="64" t="s">
        <v>71</v>
      </c>
      <c r="D61" s="64" t="s">
        <v>72</v>
      </c>
      <c r="E61" s="189"/>
      <c r="F61" s="189"/>
      <c r="G61" s="189"/>
      <c r="H61" s="190"/>
      <c r="I61" s="37" t="s">
        <v>73</v>
      </c>
      <c r="J61" s="37" t="s">
        <v>74</v>
      </c>
      <c r="K61" s="37" t="s">
        <v>75</v>
      </c>
      <c r="L61" s="37" t="s">
        <v>76</v>
      </c>
      <c r="M61" s="37" t="s">
        <v>77</v>
      </c>
      <c r="N61" s="179"/>
      <c r="O61" s="10"/>
    </row>
    <row r="62" spans="1:63" ht="47.25" customHeight="1" x14ac:dyDescent="0.25">
      <c r="A62" s="9"/>
      <c r="B62" s="65" t="s">
        <v>78</v>
      </c>
      <c r="C62" s="65" t="s">
        <v>79</v>
      </c>
      <c r="D62" s="65"/>
      <c r="E62" s="40">
        <v>3</v>
      </c>
      <c r="F62" s="169">
        <f>(E62/E$82)*100</f>
        <v>11.111111111111111</v>
      </c>
      <c r="G62" s="66">
        <f t="shared" ref="G62:G80" si="15">H62/100</f>
        <v>0</v>
      </c>
      <c r="H62" s="67"/>
      <c r="I62" s="68" t="str">
        <f>IF($G62&lt;=0.1,IF($G62&gt;=0,"x",""),"")</f>
        <v>x</v>
      </c>
      <c r="J62" s="68" t="str">
        <f>IF(G62&lt;=0.25,IF(G62&gt;=0.11,"x",""),"")</f>
        <v/>
      </c>
      <c r="K62" s="68" t="str">
        <f>IF(G62&lt;=0.5,IF(G62&gt;0.25,"x",""),"")</f>
        <v/>
      </c>
      <c r="L62" s="68" t="str">
        <f>IF(G62&lt;=0.75,IF(G62&gt;=0.51,"x",""),"")</f>
        <v/>
      </c>
      <c r="M62" s="68" t="str">
        <f>IF(G62&lt;=1,IF(G62&gt;0.75,"x",""),"")</f>
        <v/>
      </c>
      <c r="N62" s="69"/>
      <c r="O62" s="10"/>
      <c r="BJ62" s="6"/>
      <c r="BK62" s="6"/>
    </row>
    <row r="63" spans="1:63" ht="47.25" customHeight="1" x14ac:dyDescent="0.25">
      <c r="A63" s="9"/>
      <c r="B63" s="65" t="s">
        <v>80</v>
      </c>
      <c r="C63" s="65" t="s">
        <v>81</v>
      </c>
      <c r="D63" s="65"/>
      <c r="E63" s="40">
        <v>3</v>
      </c>
      <c r="F63" s="169">
        <f t="shared" ref="F63:F80" si="16">(E63/E$82)*100</f>
        <v>11.111111111111111</v>
      </c>
      <c r="G63" s="66">
        <f t="shared" si="15"/>
        <v>0</v>
      </c>
      <c r="H63" s="67"/>
      <c r="I63" s="68" t="str">
        <f>IF($G63&lt;=0.1,IF($G63&gt;=0,"x",""),"")</f>
        <v>x</v>
      </c>
      <c r="J63" s="68" t="str">
        <f>IF(G63&lt;=0.25,IF(G63&gt;=0.11,"x",""),"")</f>
        <v/>
      </c>
      <c r="K63" s="68" t="str">
        <f>IF(G63&lt;=0.5,IF(G63&gt;0.25,"x",""),"")</f>
        <v/>
      </c>
      <c r="L63" s="68" t="str">
        <f>IF(G63&lt;=0.75,IF(G63&gt;=0.51,"x",""),"")</f>
        <v/>
      </c>
      <c r="M63" s="68" t="str">
        <f>IF(G63&lt;=1,IF(G63&gt;0.75,"x",""),"")</f>
        <v/>
      </c>
      <c r="N63" s="69"/>
      <c r="O63" s="10"/>
      <c r="BJ63" s="6"/>
      <c r="BK63" s="6"/>
    </row>
    <row r="64" spans="1:63" ht="47.25" customHeight="1" x14ac:dyDescent="0.25">
      <c r="A64" s="9"/>
      <c r="B64" s="65" t="s">
        <v>82</v>
      </c>
      <c r="C64" s="65" t="s">
        <v>83</v>
      </c>
      <c r="D64" s="65"/>
      <c r="E64" s="40">
        <v>3</v>
      </c>
      <c r="F64" s="169">
        <f t="shared" si="16"/>
        <v>11.111111111111111</v>
      </c>
      <c r="G64" s="66">
        <f t="shared" si="15"/>
        <v>0</v>
      </c>
      <c r="H64" s="67"/>
      <c r="I64" s="44" t="str">
        <f>IF($G64&lt;=0.2,IF($G64&gt;=0,"x",""),"")</f>
        <v>x</v>
      </c>
      <c r="J64" s="44" t="str">
        <f>IF(G64&lt;=0.5,IF(G64&gt;=0.21,"x",""),"")</f>
        <v/>
      </c>
      <c r="K64" s="44" t="str">
        <f>IF(G64&lt;=0.7,IF(G64&gt;=0.51,"x",""),"")</f>
        <v/>
      </c>
      <c r="L64" s="44" t="str">
        <f>IF(G64&lt;=0.9,IF(G64&gt;=0.71,"x",""),"")</f>
        <v/>
      </c>
      <c r="M64" s="44" t="str">
        <f>IF(G64&lt;=1,IF(G64&gt;0.9,"x",""),"")</f>
        <v/>
      </c>
      <c r="N64" s="69"/>
      <c r="O64" s="10"/>
      <c r="BJ64" s="6"/>
      <c r="BK64" s="6"/>
    </row>
    <row r="65" spans="1:63" ht="47.25" customHeight="1" x14ac:dyDescent="0.25">
      <c r="A65" s="9"/>
      <c r="B65" s="65" t="s">
        <v>84</v>
      </c>
      <c r="C65" s="65" t="s">
        <v>85</v>
      </c>
      <c r="D65" s="65"/>
      <c r="E65" s="40">
        <v>3</v>
      </c>
      <c r="F65" s="169">
        <f t="shared" si="16"/>
        <v>11.111111111111111</v>
      </c>
      <c r="G65" s="66">
        <f t="shared" si="15"/>
        <v>0</v>
      </c>
      <c r="H65" s="67"/>
      <c r="I65" s="44" t="str">
        <f t="shared" ref="I65:I80" si="17">IF($G65&lt;=0.2,IF($G65&gt;=0,"x",""),"")</f>
        <v>x</v>
      </c>
      <c r="J65" s="44" t="str">
        <f t="shared" ref="J65:J80" si="18">IF(G65&lt;=0.5,IF(G65&gt;=0.21,"x",""),"")</f>
        <v/>
      </c>
      <c r="K65" s="44" t="str">
        <f>IF(G65&lt;=0.7,IF(G65&gt;0.51,"x",""),"")</f>
        <v/>
      </c>
      <c r="L65" s="44" t="str">
        <f t="shared" ref="L65:L80" si="19">IF(G65&lt;=0.9,IF(G65&gt;=0.71,"x",""),"")</f>
        <v/>
      </c>
      <c r="M65" s="44" t="str">
        <f t="shared" ref="M65:M80" si="20">IF(G65&lt;=1,IF(G65&gt;0.9,"x",""),"")</f>
        <v/>
      </c>
      <c r="N65" s="69"/>
      <c r="O65" s="10"/>
      <c r="BJ65" s="6"/>
      <c r="BK65" s="6"/>
    </row>
    <row r="66" spans="1:63" ht="47.25" customHeight="1" x14ac:dyDescent="0.25">
      <c r="A66" s="9"/>
      <c r="B66" s="65" t="s">
        <v>86</v>
      </c>
      <c r="C66" s="65" t="s">
        <v>87</v>
      </c>
      <c r="D66" s="65"/>
      <c r="E66" s="40">
        <v>3</v>
      </c>
      <c r="F66" s="169">
        <f t="shared" si="16"/>
        <v>11.111111111111111</v>
      </c>
      <c r="G66" s="66">
        <f t="shared" si="15"/>
        <v>0</v>
      </c>
      <c r="H66" s="67"/>
      <c r="I66" s="44" t="str">
        <f t="shared" si="17"/>
        <v>x</v>
      </c>
      <c r="J66" s="44" t="str">
        <f t="shared" si="18"/>
        <v/>
      </c>
      <c r="K66" s="44" t="str">
        <f>IF(G66&lt;=0.7,IF(G66&gt;0.51,"x",""),"")</f>
        <v/>
      </c>
      <c r="L66" s="44" t="str">
        <f t="shared" si="19"/>
        <v/>
      </c>
      <c r="M66" s="44" t="str">
        <f t="shared" si="20"/>
        <v/>
      </c>
      <c r="N66" s="69"/>
      <c r="O66" s="10"/>
      <c r="BJ66" s="6"/>
      <c r="BK66" s="6"/>
    </row>
    <row r="67" spans="1:63" ht="47.25" customHeight="1" x14ac:dyDescent="0.25">
      <c r="A67" s="9"/>
      <c r="B67" s="65" t="s">
        <v>88</v>
      </c>
      <c r="C67" s="65" t="s">
        <v>89</v>
      </c>
      <c r="D67" s="65"/>
      <c r="E67" s="40">
        <v>3</v>
      </c>
      <c r="F67" s="169">
        <f t="shared" si="16"/>
        <v>11.111111111111111</v>
      </c>
      <c r="G67" s="66">
        <f t="shared" si="15"/>
        <v>0</v>
      </c>
      <c r="H67" s="67"/>
      <c r="I67" s="44" t="str">
        <f t="shared" si="17"/>
        <v>x</v>
      </c>
      <c r="J67" s="44" t="str">
        <f t="shared" si="18"/>
        <v/>
      </c>
      <c r="K67" s="44" t="str">
        <f t="shared" ref="K67:K80" si="21">IF(G67&lt;=0.7,IF(G67&gt;=0.51,"x",""),"")</f>
        <v/>
      </c>
      <c r="L67" s="44" t="str">
        <f t="shared" si="19"/>
        <v/>
      </c>
      <c r="M67" s="44" t="str">
        <f t="shared" si="20"/>
        <v/>
      </c>
      <c r="N67" s="69"/>
      <c r="O67" s="10"/>
      <c r="BJ67" s="6"/>
      <c r="BK67" s="6"/>
    </row>
    <row r="68" spans="1:63" ht="38.25" customHeight="1" x14ac:dyDescent="0.25">
      <c r="A68" s="9"/>
      <c r="B68" s="65" t="s">
        <v>90</v>
      </c>
      <c r="C68" s="65" t="s">
        <v>91</v>
      </c>
      <c r="D68" s="65"/>
      <c r="E68" s="40">
        <v>3</v>
      </c>
      <c r="F68" s="169">
        <f t="shared" si="16"/>
        <v>11.111111111111111</v>
      </c>
      <c r="G68" s="66">
        <f t="shared" si="15"/>
        <v>0</v>
      </c>
      <c r="H68" s="67"/>
      <c r="I68" s="44" t="str">
        <f t="shared" si="17"/>
        <v>x</v>
      </c>
      <c r="J68" s="44" t="str">
        <f t="shared" si="18"/>
        <v/>
      </c>
      <c r="K68" s="44" t="str">
        <f t="shared" si="21"/>
        <v/>
      </c>
      <c r="L68" s="44" t="str">
        <f t="shared" si="19"/>
        <v/>
      </c>
      <c r="M68" s="44" t="str">
        <f t="shared" si="20"/>
        <v/>
      </c>
      <c r="N68" s="69"/>
      <c r="O68" s="10"/>
      <c r="BJ68" s="6"/>
      <c r="BK68" s="6"/>
    </row>
    <row r="69" spans="1:63" ht="31.5" x14ac:dyDescent="0.25">
      <c r="A69" s="9"/>
      <c r="B69" s="65" t="s">
        <v>92</v>
      </c>
      <c r="C69" s="65" t="s">
        <v>93</v>
      </c>
      <c r="D69" s="65"/>
      <c r="E69" s="40">
        <v>3</v>
      </c>
      <c r="F69" s="169">
        <f t="shared" si="16"/>
        <v>11.111111111111111</v>
      </c>
      <c r="G69" s="66">
        <f t="shared" si="15"/>
        <v>0</v>
      </c>
      <c r="H69" s="67"/>
      <c r="I69" s="44" t="str">
        <f t="shared" si="17"/>
        <v>x</v>
      </c>
      <c r="J69" s="44" t="str">
        <f t="shared" si="18"/>
        <v/>
      </c>
      <c r="K69" s="44" t="str">
        <f t="shared" si="21"/>
        <v/>
      </c>
      <c r="L69" s="44" t="str">
        <f t="shared" si="19"/>
        <v/>
      </c>
      <c r="M69" s="44" t="str">
        <f t="shared" si="20"/>
        <v/>
      </c>
      <c r="N69" s="69"/>
      <c r="O69" s="10"/>
      <c r="BJ69" s="6"/>
      <c r="BK69" s="6"/>
    </row>
    <row r="70" spans="1:63" ht="21" hidden="1" x14ac:dyDescent="0.25">
      <c r="A70" s="9"/>
      <c r="B70" s="65"/>
      <c r="C70" s="70"/>
      <c r="D70" s="70"/>
      <c r="E70" s="40"/>
      <c r="F70" s="169">
        <f t="shared" si="16"/>
        <v>0</v>
      </c>
      <c r="G70" s="66">
        <f t="shared" si="15"/>
        <v>0</v>
      </c>
      <c r="H70" s="67"/>
      <c r="I70" s="44" t="str">
        <f t="shared" si="17"/>
        <v>x</v>
      </c>
      <c r="J70" s="44" t="str">
        <f t="shared" si="18"/>
        <v/>
      </c>
      <c r="K70" s="44" t="str">
        <f t="shared" si="21"/>
        <v/>
      </c>
      <c r="L70" s="44" t="str">
        <f t="shared" si="19"/>
        <v/>
      </c>
      <c r="M70" s="44" t="str">
        <f t="shared" si="20"/>
        <v/>
      </c>
      <c r="N70" s="69"/>
      <c r="O70" s="10"/>
      <c r="BJ70" s="6"/>
      <c r="BK70" s="6"/>
    </row>
    <row r="71" spans="1:63" ht="21" hidden="1" x14ac:dyDescent="0.25">
      <c r="A71" s="9"/>
      <c r="B71" s="70"/>
      <c r="C71" s="70"/>
      <c r="D71" s="70"/>
      <c r="E71" s="40"/>
      <c r="F71" s="169">
        <f t="shared" si="16"/>
        <v>0</v>
      </c>
      <c r="G71" s="66">
        <f t="shared" si="15"/>
        <v>0</v>
      </c>
      <c r="H71" s="67"/>
      <c r="I71" s="44" t="str">
        <f t="shared" si="17"/>
        <v>x</v>
      </c>
      <c r="J71" s="44" t="str">
        <f t="shared" si="18"/>
        <v/>
      </c>
      <c r="K71" s="44" t="str">
        <f t="shared" si="21"/>
        <v/>
      </c>
      <c r="L71" s="44" t="str">
        <f t="shared" si="19"/>
        <v/>
      </c>
      <c r="M71" s="44" t="str">
        <f t="shared" si="20"/>
        <v/>
      </c>
      <c r="N71" s="69"/>
      <c r="O71" s="10"/>
      <c r="BJ71" s="6"/>
      <c r="BK71" s="6"/>
    </row>
    <row r="72" spans="1:63" ht="21" hidden="1" x14ac:dyDescent="0.25">
      <c r="A72" s="9"/>
      <c r="B72" s="70"/>
      <c r="C72" s="70"/>
      <c r="D72" s="70"/>
      <c r="E72" s="40"/>
      <c r="F72" s="169">
        <f t="shared" si="16"/>
        <v>0</v>
      </c>
      <c r="G72" s="66">
        <f t="shared" si="15"/>
        <v>0</v>
      </c>
      <c r="H72" s="67"/>
      <c r="I72" s="44" t="str">
        <f t="shared" si="17"/>
        <v>x</v>
      </c>
      <c r="J72" s="44" t="str">
        <f t="shared" si="18"/>
        <v/>
      </c>
      <c r="K72" s="44" t="str">
        <f t="shared" si="21"/>
        <v/>
      </c>
      <c r="L72" s="44" t="str">
        <f t="shared" si="19"/>
        <v/>
      </c>
      <c r="M72" s="44" t="str">
        <f t="shared" si="20"/>
        <v/>
      </c>
      <c r="N72" s="69"/>
      <c r="O72" s="10"/>
      <c r="BJ72" s="6"/>
      <c r="BK72" s="6"/>
    </row>
    <row r="73" spans="1:63" ht="21" hidden="1" x14ac:dyDescent="0.25">
      <c r="A73" s="9"/>
      <c r="B73" s="70"/>
      <c r="C73" s="70"/>
      <c r="D73" s="70"/>
      <c r="E73" s="40"/>
      <c r="F73" s="169">
        <f t="shared" si="16"/>
        <v>0</v>
      </c>
      <c r="G73" s="66">
        <f t="shared" si="15"/>
        <v>0</v>
      </c>
      <c r="H73" s="67"/>
      <c r="I73" s="44" t="str">
        <f t="shared" si="17"/>
        <v>x</v>
      </c>
      <c r="J73" s="44" t="str">
        <f t="shared" si="18"/>
        <v/>
      </c>
      <c r="K73" s="44" t="str">
        <f t="shared" si="21"/>
        <v/>
      </c>
      <c r="L73" s="44" t="str">
        <f t="shared" si="19"/>
        <v/>
      </c>
      <c r="M73" s="44" t="str">
        <f t="shared" si="20"/>
        <v/>
      </c>
      <c r="N73" s="69"/>
      <c r="O73" s="10"/>
      <c r="BJ73" s="6"/>
      <c r="BK73" s="6"/>
    </row>
    <row r="74" spans="1:63" ht="21" hidden="1" x14ac:dyDescent="0.25">
      <c r="A74" s="9"/>
      <c r="B74" s="70"/>
      <c r="C74" s="70"/>
      <c r="D74" s="70"/>
      <c r="E74" s="40"/>
      <c r="F74" s="169">
        <f t="shared" si="16"/>
        <v>0</v>
      </c>
      <c r="G74" s="66">
        <f t="shared" si="15"/>
        <v>0</v>
      </c>
      <c r="H74" s="67"/>
      <c r="I74" s="44" t="str">
        <f t="shared" si="17"/>
        <v>x</v>
      </c>
      <c r="J74" s="44" t="str">
        <f t="shared" si="18"/>
        <v/>
      </c>
      <c r="K74" s="44" t="str">
        <f t="shared" si="21"/>
        <v/>
      </c>
      <c r="L74" s="44" t="str">
        <f t="shared" si="19"/>
        <v/>
      </c>
      <c r="M74" s="44" t="str">
        <f t="shared" si="20"/>
        <v/>
      </c>
      <c r="N74" s="69"/>
      <c r="O74" s="10"/>
      <c r="BJ74" s="6"/>
      <c r="BK74" s="6"/>
    </row>
    <row r="75" spans="1:63" ht="21" hidden="1" x14ac:dyDescent="0.25">
      <c r="A75" s="9"/>
      <c r="B75" s="70"/>
      <c r="C75" s="70"/>
      <c r="D75" s="70"/>
      <c r="E75" s="40"/>
      <c r="F75" s="169">
        <f t="shared" si="16"/>
        <v>0</v>
      </c>
      <c r="G75" s="66">
        <f t="shared" si="15"/>
        <v>0</v>
      </c>
      <c r="H75" s="67"/>
      <c r="I75" s="44" t="str">
        <f t="shared" si="17"/>
        <v>x</v>
      </c>
      <c r="J75" s="44" t="str">
        <f t="shared" si="18"/>
        <v/>
      </c>
      <c r="K75" s="44" t="str">
        <f t="shared" si="21"/>
        <v/>
      </c>
      <c r="L75" s="44" t="str">
        <f t="shared" si="19"/>
        <v/>
      </c>
      <c r="M75" s="44" t="str">
        <f t="shared" si="20"/>
        <v/>
      </c>
      <c r="N75" s="69"/>
      <c r="O75" s="10"/>
      <c r="BJ75" s="6"/>
      <c r="BK75" s="6"/>
    </row>
    <row r="76" spans="1:63" ht="21" hidden="1" x14ac:dyDescent="0.25">
      <c r="A76" s="9"/>
      <c r="B76" s="70"/>
      <c r="C76" s="70"/>
      <c r="D76" s="70"/>
      <c r="E76" s="40"/>
      <c r="F76" s="169">
        <f t="shared" si="16"/>
        <v>0</v>
      </c>
      <c r="G76" s="66">
        <f t="shared" si="15"/>
        <v>0</v>
      </c>
      <c r="H76" s="67"/>
      <c r="I76" s="44" t="str">
        <f t="shared" si="17"/>
        <v>x</v>
      </c>
      <c r="J76" s="44" t="str">
        <f t="shared" si="18"/>
        <v/>
      </c>
      <c r="K76" s="44" t="str">
        <f t="shared" si="21"/>
        <v/>
      </c>
      <c r="L76" s="44" t="str">
        <f t="shared" si="19"/>
        <v/>
      </c>
      <c r="M76" s="44" t="str">
        <f t="shared" si="20"/>
        <v/>
      </c>
      <c r="N76" s="69"/>
      <c r="O76" s="10"/>
      <c r="BJ76" s="6"/>
      <c r="BK76" s="6"/>
    </row>
    <row r="77" spans="1:63" ht="21" hidden="1" x14ac:dyDescent="0.25">
      <c r="A77" s="9"/>
      <c r="B77" s="70"/>
      <c r="C77" s="70"/>
      <c r="D77" s="70"/>
      <c r="E77" s="40"/>
      <c r="F77" s="169">
        <f t="shared" si="16"/>
        <v>0</v>
      </c>
      <c r="G77" s="66">
        <f t="shared" si="15"/>
        <v>0</v>
      </c>
      <c r="H77" s="67"/>
      <c r="I77" s="44" t="str">
        <f t="shared" si="17"/>
        <v>x</v>
      </c>
      <c r="J77" s="44" t="str">
        <f t="shared" si="18"/>
        <v/>
      </c>
      <c r="K77" s="44" t="str">
        <f t="shared" si="21"/>
        <v/>
      </c>
      <c r="L77" s="44" t="str">
        <f t="shared" si="19"/>
        <v/>
      </c>
      <c r="M77" s="44" t="str">
        <f t="shared" si="20"/>
        <v/>
      </c>
      <c r="N77" s="69"/>
      <c r="O77" s="10"/>
      <c r="BJ77" s="6"/>
      <c r="BK77" s="6"/>
    </row>
    <row r="78" spans="1:63" ht="21" hidden="1" x14ac:dyDescent="0.25">
      <c r="A78" s="9"/>
      <c r="B78" s="70"/>
      <c r="C78" s="70"/>
      <c r="D78" s="70"/>
      <c r="E78" s="40"/>
      <c r="F78" s="169">
        <f t="shared" si="16"/>
        <v>0</v>
      </c>
      <c r="G78" s="66">
        <f>H78/100</f>
        <v>0</v>
      </c>
      <c r="H78" s="67"/>
      <c r="I78" s="44" t="str">
        <f t="shared" si="17"/>
        <v>x</v>
      </c>
      <c r="J78" s="44" t="str">
        <f t="shared" si="18"/>
        <v/>
      </c>
      <c r="K78" s="44" t="str">
        <f t="shared" si="21"/>
        <v/>
      </c>
      <c r="L78" s="44" t="str">
        <f t="shared" si="19"/>
        <v/>
      </c>
      <c r="M78" s="44" t="str">
        <f t="shared" si="20"/>
        <v/>
      </c>
      <c r="N78" s="69"/>
      <c r="O78" s="10"/>
    </row>
    <row r="79" spans="1:63" ht="21" hidden="1" x14ac:dyDescent="0.25">
      <c r="A79" s="9"/>
      <c r="B79" s="70"/>
      <c r="C79" s="70"/>
      <c r="D79" s="70"/>
      <c r="E79" s="40"/>
      <c r="F79" s="169">
        <f t="shared" si="16"/>
        <v>0</v>
      </c>
      <c r="G79" s="66">
        <f>H79/100</f>
        <v>0</v>
      </c>
      <c r="H79" s="67"/>
      <c r="I79" s="44" t="str">
        <f t="shared" si="17"/>
        <v>x</v>
      </c>
      <c r="J79" s="44" t="str">
        <f t="shared" si="18"/>
        <v/>
      </c>
      <c r="K79" s="44" t="str">
        <f t="shared" si="21"/>
        <v/>
      </c>
      <c r="L79" s="44" t="str">
        <f t="shared" si="19"/>
        <v/>
      </c>
      <c r="M79" s="44" t="str">
        <f t="shared" si="20"/>
        <v/>
      </c>
      <c r="N79" s="69"/>
      <c r="O79" s="10"/>
    </row>
    <row r="80" spans="1:63" ht="31.5" x14ac:dyDescent="0.25">
      <c r="A80" s="9"/>
      <c r="B80" s="65" t="s">
        <v>94</v>
      </c>
      <c r="C80" s="65" t="s">
        <v>95</v>
      </c>
      <c r="D80" s="65"/>
      <c r="E80" s="40">
        <v>3</v>
      </c>
      <c r="F80" s="169">
        <f t="shared" si="16"/>
        <v>11.111111111111111</v>
      </c>
      <c r="G80" s="66">
        <f t="shared" si="15"/>
        <v>0</v>
      </c>
      <c r="H80" s="67"/>
      <c r="I80" s="44" t="str">
        <f t="shared" si="17"/>
        <v>x</v>
      </c>
      <c r="J80" s="44" t="str">
        <f t="shared" si="18"/>
        <v/>
      </c>
      <c r="K80" s="44" t="str">
        <f t="shared" si="21"/>
        <v/>
      </c>
      <c r="L80" s="44" t="str">
        <f t="shared" si="19"/>
        <v/>
      </c>
      <c r="M80" s="44" t="str">
        <f t="shared" si="20"/>
        <v/>
      </c>
      <c r="N80" s="69"/>
      <c r="O80" s="10"/>
    </row>
    <row r="81" spans="1:63" s="53" customFormat="1" ht="33" customHeight="1" x14ac:dyDescent="0.25">
      <c r="A81" s="9"/>
      <c r="B81" s="172" t="s">
        <v>96</v>
      </c>
      <c r="C81" s="172"/>
      <c r="D81" s="71"/>
      <c r="E81" s="72">
        <f>SUM(E62:E80)</f>
        <v>27</v>
      </c>
      <c r="F81" s="173" t="s">
        <v>97</v>
      </c>
      <c r="G81" s="173"/>
      <c r="H81" s="173"/>
      <c r="I81" s="172" t="s">
        <v>60</v>
      </c>
      <c r="J81" s="172"/>
      <c r="K81" s="172"/>
      <c r="L81" s="172"/>
      <c r="M81" s="172"/>
      <c r="N81" s="71" t="s">
        <v>61</v>
      </c>
      <c r="O81" s="10"/>
      <c r="BJ81" s="58"/>
      <c r="BK81" s="59"/>
    </row>
    <row r="82" spans="1:63" s="53" customFormat="1" ht="22.5" customHeight="1" x14ac:dyDescent="0.25">
      <c r="A82" s="9"/>
      <c r="B82" s="172" t="s">
        <v>98</v>
      </c>
      <c r="C82" s="172"/>
      <c r="D82" s="71"/>
      <c r="E82" s="72">
        <f>E81+E57</f>
        <v>27</v>
      </c>
      <c r="F82" s="173">
        <f>F80+F69+F68+F67+F66+F65+F64+F63+F62+F57</f>
        <v>100.00000000000001</v>
      </c>
      <c r="G82" s="173"/>
      <c r="H82" s="173"/>
      <c r="I82" s="73"/>
      <c r="J82" s="74">
        <f>IF(J62="x",G62*F62)+IF(J63="x",G63*F63)+IF(J64="x",G64*F64)+IF(J65="x",G65*F65)+IF(J66="x",G66*F66)+IF(J67="x",G67*F67)+IF(J68="x",G68*F68)+IF(J69="x",G69*F69)+IF(J70="x",G70*F70)+IF(J71="x",G71*F71)+IF(J72="x",G72*F72)+IF(J73="x",G73*F73)+IF(J74="x",G74*F74)+IF(J75="x",G75*F75)+IF(J76="x",G76*F76)+IF(J77="x",G77*F77)+IF(J78="x",G78*F78)+IF(J79="x",G79*F79)+IF(J80="x",G80*F80)</f>
        <v>0</v>
      </c>
      <c r="K82" s="74">
        <f>IF(K62="x",G62*F62)+IF(K63="x",G63*F63)+IF(K64="x",G64*F64)+IF(K65="x",G65*F65)+IF(K66="x",G66*F66)+IF(K67="x",G67*F67)+IF(K68="x",G68*F68)+IF(K69="x",G69*F69)+IF(K70="x",G70*F70)+IF(K71="x",G71*F71)+IF(K72="x",G72*F72)+IF(K73="x",G73*F73)+IF(K74="x",G74*F74)+IF(K75="x",G75*F75)+IF(K76="x",G76*F76)+IF(K77="x",G77*F77)+IF(K78="x",G78*F78)+IF(K79="x",G79*F79)+IF(K80="x",G80*F80)</f>
        <v>0</v>
      </c>
      <c r="L82" s="74">
        <f>IF(L62="x",G62*F62)+IF(L63="x",G63*F63)+IF(L64="x",G64*F64)+IF(L65="x",G65*F65)+IF(L66="x",G66*F66)+IF(L67="x",G67*F67)+IF(L68="x",G68*F68)+IF(L69="x",G69*F69)+IF(L70="x",G70*F70)+IF(L71="x",G71*F71)+IF(L72="x",G72*F72)+IF(L73="x",G73*F73)+IF(L74="x",G74*F74)+IF(L75="x",G75*F75)+IF(L76="x",G76*F76)+IF(L77="x",G77*F77)+IF(L78="x",G78*F78)+IF(L79="x",G79*F79)+IF(L80="x",G80*F80)</f>
        <v>0</v>
      </c>
      <c r="M82" s="74">
        <f>IF(M62="x",G62*F62)+IF(M63="x",G63*F63)+IF(M64="x",G64*F64)+IF(M65="x",G65*F65)+IF(M66="x",G66*F66)+IF(M67="x",G67*F67)+IF(M68="x",G68*F68)+IF(M69="x",G69*F69)+IF(M70="x",G70*F70)+IF(M71="x",G71*F71)+IF(M72="x",G72*F72)+IF(M73="x",G73*F73)+IF(M74="x",G74*F74)+IF(M75="x",G75*F75)+IF(M76="x",G76*F76)+IF(M77="x",G77*F77)+IF(M78="x",G78*F78)+IF(M79="x",G79*F79)+IF(M80="x",G80*F80)</f>
        <v>0</v>
      </c>
      <c r="N82" s="75">
        <f>SUM(I82:M82)</f>
        <v>0</v>
      </c>
      <c r="O82" s="10"/>
      <c r="BJ82" s="59"/>
      <c r="BK82" s="59"/>
    </row>
    <row r="83" spans="1:63" ht="8.25" customHeight="1" x14ac:dyDescent="0.25">
      <c r="A83" s="9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10"/>
    </row>
    <row r="84" spans="1:63" ht="18" customHeight="1" thickBot="1" x14ac:dyDescent="0.3">
      <c r="A84" s="9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10"/>
    </row>
    <row r="85" spans="1:63" ht="15.75" customHeight="1" thickTop="1" thickBot="1" x14ac:dyDescent="0.3">
      <c r="A85" s="9"/>
      <c r="B85" s="174" t="s">
        <v>99</v>
      </c>
      <c r="C85" s="174"/>
      <c r="D85" s="77"/>
      <c r="E85" s="77"/>
      <c r="F85" s="78"/>
      <c r="G85" s="77"/>
      <c r="H85" s="77"/>
      <c r="I85" s="79">
        <f>N27</f>
        <v>0</v>
      </c>
      <c r="J85" s="80"/>
      <c r="K85" s="81">
        <f>I85/60</f>
        <v>0</v>
      </c>
      <c r="L85" s="82"/>
      <c r="M85" s="76"/>
      <c r="N85" s="76"/>
      <c r="O85" s="10"/>
    </row>
    <row r="86" spans="1:63" ht="15.75" customHeight="1" thickTop="1" x14ac:dyDescent="0.25">
      <c r="A86" s="9"/>
      <c r="B86" s="76"/>
      <c r="C86" s="76"/>
      <c r="D86" s="76"/>
      <c r="E86" s="76"/>
      <c r="F86" s="76"/>
      <c r="G86" s="24"/>
      <c r="H86" s="24"/>
      <c r="I86" s="76"/>
      <c r="J86" s="80"/>
      <c r="K86" s="80"/>
      <c r="L86" s="76"/>
      <c r="M86" s="76"/>
      <c r="N86" s="76"/>
      <c r="O86" s="10"/>
    </row>
    <row r="87" spans="1:63" ht="4.5" customHeight="1" x14ac:dyDescent="0.25">
      <c r="A87" s="175"/>
      <c r="B87" s="176"/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  <c r="O87" s="177"/>
    </row>
    <row r="88" spans="1:63" ht="19.5" customHeight="1" thickBot="1" x14ac:dyDescent="0.3">
      <c r="A88" s="9"/>
      <c r="B88" s="76"/>
      <c r="C88" s="76"/>
      <c r="D88" s="76"/>
      <c r="E88" s="76"/>
      <c r="F88" s="76"/>
      <c r="G88" s="24"/>
      <c r="H88" s="24"/>
      <c r="I88" s="76"/>
      <c r="J88" s="80"/>
      <c r="K88" s="80"/>
      <c r="L88" s="76"/>
      <c r="M88" s="76"/>
      <c r="N88" s="76"/>
      <c r="O88" s="10"/>
    </row>
    <row r="89" spans="1:63" ht="15.75" customHeight="1" thickTop="1" thickBot="1" x14ac:dyDescent="0.3">
      <c r="A89" s="9"/>
      <c r="B89" s="83"/>
      <c r="C89" s="170" t="s">
        <v>100</v>
      </c>
      <c r="D89" s="170"/>
      <c r="E89" s="170"/>
      <c r="F89" s="170"/>
      <c r="G89" s="170"/>
      <c r="H89" s="171"/>
      <c r="I89" s="79">
        <f>I85</f>
        <v>0</v>
      </c>
      <c r="J89" s="76"/>
      <c r="K89" s="76"/>
      <c r="L89" s="76"/>
      <c r="M89" s="76"/>
      <c r="N89" s="76"/>
      <c r="O89" s="10"/>
    </row>
    <row r="90" spans="1:63" ht="7.5" customHeight="1" thickTop="1" x14ac:dyDescent="0.25">
      <c r="A90" s="9"/>
      <c r="B90" s="83"/>
      <c r="C90" s="83"/>
      <c r="D90" s="83"/>
      <c r="E90" s="77"/>
      <c r="F90" s="77"/>
      <c r="G90" s="77"/>
      <c r="H90" s="77"/>
      <c r="I90" s="76"/>
      <c r="J90" s="76"/>
      <c r="K90" s="76"/>
      <c r="L90" s="76"/>
      <c r="M90" s="76"/>
      <c r="N90" s="76"/>
      <c r="O90" s="10"/>
    </row>
    <row r="91" spans="1:63" ht="3.75" customHeight="1" thickBot="1" x14ac:dyDescent="0.3">
      <c r="A91" s="9"/>
      <c r="B91" s="83"/>
      <c r="C91" s="83"/>
      <c r="D91" s="83"/>
      <c r="E91" s="76"/>
      <c r="F91" s="76"/>
      <c r="G91" s="24"/>
      <c r="H91" s="24"/>
      <c r="I91" s="76"/>
      <c r="J91" s="24"/>
      <c r="K91" s="76"/>
      <c r="L91" s="76"/>
      <c r="M91" s="76"/>
      <c r="N91" s="76"/>
      <c r="O91" s="10"/>
    </row>
    <row r="92" spans="1:63" ht="16.5" customHeight="1" thickTop="1" thickBot="1" x14ac:dyDescent="0.3">
      <c r="A92" s="9"/>
      <c r="B92" s="76" t="s">
        <v>101</v>
      </c>
      <c r="C92" s="170" t="s">
        <v>102</v>
      </c>
      <c r="D92" s="170"/>
      <c r="E92" s="170"/>
      <c r="F92" s="170"/>
      <c r="G92" s="170"/>
      <c r="H92" s="171"/>
      <c r="I92" s="79">
        <f>N57</f>
        <v>0</v>
      </c>
      <c r="J92" s="24"/>
      <c r="K92" s="81">
        <f>(I85+I92+I94)/100</f>
        <v>0</v>
      </c>
      <c r="L92" s="82" t="s">
        <v>103</v>
      </c>
      <c r="M92" s="81"/>
      <c r="N92" s="76"/>
      <c r="O92" s="10"/>
    </row>
    <row r="93" spans="1:63" ht="9.75" customHeight="1" thickTop="1" thickBot="1" x14ac:dyDescent="0.3">
      <c r="A93" s="9"/>
      <c r="B93" s="83"/>
      <c r="C93" s="83"/>
      <c r="D93" s="83"/>
      <c r="E93" s="76"/>
      <c r="F93" s="76"/>
      <c r="G93" s="24"/>
      <c r="H93" s="24"/>
      <c r="I93" s="76"/>
      <c r="J93" s="80"/>
      <c r="K93" s="80"/>
      <c r="L93" s="76"/>
      <c r="M93" s="76"/>
      <c r="N93" s="76"/>
      <c r="O93" s="10"/>
    </row>
    <row r="94" spans="1:63" ht="15.75" customHeight="1" thickTop="1" thickBot="1" x14ac:dyDescent="0.3">
      <c r="A94" s="9"/>
      <c r="B94" s="83"/>
      <c r="C94" s="170" t="s">
        <v>104</v>
      </c>
      <c r="D94" s="170"/>
      <c r="E94" s="170"/>
      <c r="F94" s="170"/>
      <c r="G94" s="170"/>
      <c r="H94" s="171"/>
      <c r="I94" s="79">
        <f>N82</f>
        <v>0</v>
      </c>
      <c r="J94" s="80"/>
      <c r="K94" s="80"/>
      <c r="L94" s="80"/>
      <c r="M94" s="80"/>
      <c r="N94" s="80"/>
      <c r="O94" s="10"/>
    </row>
    <row r="95" spans="1:63" ht="15.75" customHeight="1" thickTop="1" thickBot="1" x14ac:dyDescent="0.3">
      <c r="A95" s="84"/>
      <c r="B95" s="85"/>
      <c r="C95" s="85"/>
      <c r="D95" s="85"/>
      <c r="E95" s="86"/>
      <c r="F95" s="86"/>
      <c r="G95" s="86"/>
      <c r="H95" s="86"/>
      <c r="I95" s="86"/>
      <c r="J95" s="87"/>
      <c r="K95" s="87"/>
      <c r="L95" s="86"/>
      <c r="M95" s="86"/>
      <c r="N95" s="86"/>
      <c r="O95" s="88"/>
    </row>
    <row r="96" spans="1:63" s="89" customFormat="1" ht="16.5" thickTop="1" x14ac:dyDescent="0.25">
      <c r="E96" s="90"/>
      <c r="F96" s="90"/>
      <c r="G96" s="90"/>
      <c r="H96" s="91"/>
      <c r="L96" s="92"/>
      <c r="BJ96" s="59"/>
      <c r="BK96" s="59"/>
    </row>
  </sheetData>
  <mergeCells count="44">
    <mergeCell ref="B2:N2"/>
    <mergeCell ref="B9:C9"/>
    <mergeCell ref="E9:J9"/>
    <mergeCell ref="K9:N9"/>
    <mergeCell ref="B12:C14"/>
    <mergeCell ref="D12:D14"/>
    <mergeCell ref="E12:E15"/>
    <mergeCell ref="F12:F15"/>
    <mergeCell ref="G12:G15"/>
    <mergeCell ref="H12:H15"/>
    <mergeCell ref="I12:M12"/>
    <mergeCell ref="N12:N15"/>
    <mergeCell ref="B26:D27"/>
    <mergeCell ref="F26:H26"/>
    <mergeCell ref="I26:M26"/>
    <mergeCell ref="F27:H27"/>
    <mergeCell ref="B28:N28"/>
    <mergeCell ref="N29:N31"/>
    <mergeCell ref="B56:D57"/>
    <mergeCell ref="F56:H56"/>
    <mergeCell ref="I56:M56"/>
    <mergeCell ref="F57:H57"/>
    <mergeCell ref="B29:D30"/>
    <mergeCell ref="E29:E31"/>
    <mergeCell ref="F29:F31"/>
    <mergeCell ref="G29:G31"/>
    <mergeCell ref="H29:H31"/>
    <mergeCell ref="I58:M58"/>
    <mergeCell ref="N59:N61"/>
    <mergeCell ref="B81:C81"/>
    <mergeCell ref="F81:H81"/>
    <mergeCell ref="I81:M81"/>
    <mergeCell ref="B58:D60"/>
    <mergeCell ref="E58:E61"/>
    <mergeCell ref="F58:F61"/>
    <mergeCell ref="G58:G61"/>
    <mergeCell ref="H58:H61"/>
    <mergeCell ref="C92:H92"/>
    <mergeCell ref="C94:H94"/>
    <mergeCell ref="B82:C82"/>
    <mergeCell ref="F82:H82"/>
    <mergeCell ref="B85:C85"/>
    <mergeCell ref="A87:O87"/>
    <mergeCell ref="C89:H89"/>
  </mergeCells>
  <conditionalFormatting sqref="I62:I63 I23:I25 I32:I55">
    <cfRule type="cellIs" dxfId="32" priority="23" stopIfTrue="1" operator="equal">
      <formula>"X"</formula>
    </cfRule>
  </conditionalFormatting>
  <conditionalFormatting sqref="L62:L63 L23:L25 L32:L55">
    <cfRule type="cellIs" dxfId="31" priority="24" stopIfTrue="1" operator="equal">
      <formula>"X"</formula>
    </cfRule>
  </conditionalFormatting>
  <conditionalFormatting sqref="J62:J63 J23:J25 J32:J55">
    <cfRule type="cellIs" dxfId="30" priority="25" stopIfTrue="1" operator="equal">
      <formula>"X"</formula>
    </cfRule>
  </conditionalFormatting>
  <conditionalFormatting sqref="K62:K63 K23:K25 K32:K55">
    <cfRule type="cellIs" dxfId="29" priority="26" stopIfTrue="1" operator="equal">
      <formula>"X"</formula>
    </cfRule>
  </conditionalFormatting>
  <conditionalFormatting sqref="M62:M63 M23:N25 M35:N55 M34 M32:N33">
    <cfRule type="cellIs" dxfId="28" priority="27" stopIfTrue="1" operator="equal">
      <formula>"X"</formula>
    </cfRule>
  </conditionalFormatting>
  <conditionalFormatting sqref="I65:I66">
    <cfRule type="cellIs" dxfId="27" priority="19" stopIfTrue="1" operator="equal">
      <formula>"X"</formula>
    </cfRule>
  </conditionalFormatting>
  <conditionalFormatting sqref="L65:L66">
    <cfRule type="cellIs" dxfId="26" priority="20" stopIfTrue="1" operator="equal">
      <formula>"X"</formula>
    </cfRule>
  </conditionalFormatting>
  <conditionalFormatting sqref="J65:J66">
    <cfRule type="cellIs" dxfId="25" priority="21" stopIfTrue="1" operator="equal">
      <formula>"X"</formula>
    </cfRule>
  </conditionalFormatting>
  <conditionalFormatting sqref="K65:K66">
    <cfRule type="cellIs" dxfId="24" priority="22" stopIfTrue="1" operator="equal">
      <formula>"X"</formula>
    </cfRule>
  </conditionalFormatting>
  <conditionalFormatting sqref="I64">
    <cfRule type="cellIs" dxfId="23" priority="14" stopIfTrue="1" operator="equal">
      <formula>"X"</formula>
    </cfRule>
  </conditionalFormatting>
  <conditionalFormatting sqref="L64">
    <cfRule type="cellIs" dxfId="22" priority="15" stopIfTrue="1" operator="equal">
      <formula>"X"</formula>
    </cfRule>
  </conditionalFormatting>
  <conditionalFormatting sqref="J64">
    <cfRule type="cellIs" dxfId="21" priority="16" stopIfTrue="1" operator="equal">
      <formula>"X"</formula>
    </cfRule>
  </conditionalFormatting>
  <conditionalFormatting sqref="K64">
    <cfRule type="cellIs" dxfId="20" priority="17" stopIfTrue="1" operator="equal">
      <formula>"X"</formula>
    </cfRule>
  </conditionalFormatting>
  <conditionalFormatting sqref="M64:M80">
    <cfRule type="cellIs" dxfId="19" priority="18" stopIfTrue="1" operator="equal">
      <formula>"X"</formula>
    </cfRule>
  </conditionalFormatting>
  <conditionalFormatting sqref="I67:I80">
    <cfRule type="cellIs" dxfId="18" priority="10" stopIfTrue="1" operator="equal">
      <formula>"X"</formula>
    </cfRule>
  </conditionalFormatting>
  <conditionalFormatting sqref="L67:L80">
    <cfRule type="cellIs" dxfId="17" priority="11" stopIfTrue="1" operator="equal">
      <formula>"X"</formula>
    </cfRule>
  </conditionalFormatting>
  <conditionalFormatting sqref="J67:J80">
    <cfRule type="cellIs" dxfId="16" priority="12" stopIfTrue="1" operator="equal">
      <formula>"X"</formula>
    </cfRule>
  </conditionalFormatting>
  <conditionalFormatting sqref="K67:K80">
    <cfRule type="cellIs" dxfId="15" priority="13" stopIfTrue="1" operator="equal">
      <formula>"X"</formula>
    </cfRule>
  </conditionalFormatting>
  <conditionalFormatting sqref="I16:I22">
    <cfRule type="cellIs" dxfId="14" priority="5" stopIfTrue="1" operator="equal">
      <formula>"X"</formula>
    </cfRule>
  </conditionalFormatting>
  <conditionalFormatting sqref="L16:L22">
    <cfRule type="cellIs" dxfId="13" priority="6" stopIfTrue="1" operator="equal">
      <formula>"X"</formula>
    </cfRule>
  </conditionalFormatting>
  <conditionalFormatting sqref="J16:J22">
    <cfRule type="cellIs" dxfId="12" priority="7" stopIfTrue="1" operator="equal">
      <formula>"X"</formula>
    </cfRule>
  </conditionalFormatting>
  <conditionalFormatting sqref="K16:K22">
    <cfRule type="cellIs" dxfId="11" priority="8" stopIfTrue="1" operator="equal">
      <formula>"X"</formula>
    </cfRule>
  </conditionalFormatting>
  <conditionalFormatting sqref="M16:M22">
    <cfRule type="cellIs" dxfId="10" priority="9" stopIfTrue="1" operator="equal">
      <formula>"X"</formula>
    </cfRule>
  </conditionalFormatting>
  <conditionalFormatting sqref="N34">
    <cfRule type="cellIs" dxfId="9" priority="4" stopIfTrue="1" operator="equal">
      <formula>"X"</formula>
    </cfRule>
  </conditionalFormatting>
  <conditionalFormatting sqref="N22">
    <cfRule type="cellIs" dxfId="8" priority="2" stopIfTrue="1" operator="equal">
      <formula>"X"</formula>
    </cfRule>
  </conditionalFormatting>
  <conditionalFormatting sqref="N16:N21">
    <cfRule type="cellIs" dxfId="7" priority="1" stopIfTrue="1" operator="equal">
      <formula>"X"</formula>
    </cfRule>
  </conditionalFormatting>
  <pageMargins left="0.7" right="0.7" top="0.75" bottom="0.75" header="0.3" footer="0.3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82"/>
  <sheetViews>
    <sheetView topLeftCell="A13" workbookViewId="0">
      <selection activeCell="C17" sqref="C17:C19"/>
    </sheetView>
  </sheetViews>
  <sheetFormatPr defaultRowHeight="15.75" x14ac:dyDescent="0.25"/>
  <cols>
    <col min="1" max="1" width="1.28515625" style="6" customWidth="1"/>
    <col min="2" max="2" width="37.28515625" style="6" customWidth="1"/>
    <col min="3" max="3" width="43.7109375" style="6" customWidth="1"/>
    <col min="4" max="4" width="23.28515625" style="53" customWidth="1"/>
    <col min="5" max="5" width="15.7109375" style="53" customWidth="1"/>
    <col min="6" max="6" width="12.5703125" style="53" customWidth="1"/>
    <col min="7" max="8" width="25" style="93" customWidth="1"/>
    <col min="9" max="9" width="12.85546875" style="6" customWidth="1"/>
    <col min="10" max="10" width="14.42578125" style="6" customWidth="1"/>
    <col min="11" max="11" width="12" style="6" customWidth="1"/>
    <col min="12" max="12" width="16.140625" style="6" customWidth="1"/>
    <col min="13" max="13" width="19" style="6" customWidth="1"/>
    <col min="14" max="14" width="1.5703125" style="6" customWidth="1"/>
    <col min="15" max="15" width="26.85546875" style="6" customWidth="1"/>
    <col min="16" max="28" width="8" style="6" customWidth="1"/>
    <col min="29" max="32" width="9.28515625" style="6" customWidth="1"/>
    <col min="33" max="60" width="9.140625" style="6"/>
    <col min="61" max="61" width="64" customWidth="1"/>
    <col min="62" max="62" width="97.85546875" customWidth="1"/>
    <col min="63" max="257" width="9.140625" style="6"/>
    <col min="258" max="258" width="1.28515625" style="6" customWidth="1"/>
    <col min="259" max="259" width="56.28515625" style="6" customWidth="1"/>
    <col min="260" max="260" width="61.140625" style="6" customWidth="1"/>
    <col min="261" max="261" width="11.7109375" style="6" customWidth="1"/>
    <col min="262" max="263" width="0" style="6" hidden="1" customWidth="1"/>
    <col min="264" max="264" width="12" style="6" customWidth="1"/>
    <col min="265" max="265" width="17.7109375" style="6" customWidth="1"/>
    <col min="266" max="266" width="22" style="6" customWidth="1"/>
    <col min="267" max="267" width="18.5703125" style="6" customWidth="1"/>
    <col min="268" max="268" width="19.7109375" style="6" customWidth="1"/>
    <col min="269" max="269" width="19" style="6" customWidth="1"/>
    <col min="270" max="270" width="1.5703125" style="6" customWidth="1"/>
    <col min="271" max="271" width="18.85546875" style="6" customWidth="1"/>
    <col min="272" max="284" width="8" style="6" customWidth="1"/>
    <col min="285" max="288" width="9.28515625" style="6" customWidth="1"/>
    <col min="289" max="316" width="9.140625" style="6"/>
    <col min="317" max="317" width="64" style="6" customWidth="1"/>
    <col min="318" max="318" width="97.85546875" style="6" customWidth="1"/>
    <col min="319" max="513" width="9.140625" style="6"/>
    <col min="514" max="514" width="1.28515625" style="6" customWidth="1"/>
    <col min="515" max="515" width="56.28515625" style="6" customWidth="1"/>
    <col min="516" max="516" width="61.140625" style="6" customWidth="1"/>
    <col min="517" max="517" width="11.7109375" style="6" customWidth="1"/>
    <col min="518" max="519" width="0" style="6" hidden="1" customWidth="1"/>
    <col min="520" max="520" width="12" style="6" customWidth="1"/>
    <col min="521" max="521" width="17.7109375" style="6" customWidth="1"/>
    <col min="522" max="522" width="22" style="6" customWidth="1"/>
    <col min="523" max="523" width="18.5703125" style="6" customWidth="1"/>
    <col min="524" max="524" width="19.7109375" style="6" customWidth="1"/>
    <col min="525" max="525" width="19" style="6" customWidth="1"/>
    <col min="526" max="526" width="1.5703125" style="6" customWidth="1"/>
    <col min="527" max="527" width="18.85546875" style="6" customWidth="1"/>
    <col min="528" max="540" width="8" style="6" customWidth="1"/>
    <col min="541" max="544" width="9.28515625" style="6" customWidth="1"/>
    <col min="545" max="572" width="9.140625" style="6"/>
    <col min="573" max="573" width="64" style="6" customWidth="1"/>
    <col min="574" max="574" width="97.85546875" style="6" customWidth="1"/>
    <col min="575" max="769" width="9.140625" style="6"/>
    <col min="770" max="770" width="1.28515625" style="6" customWidth="1"/>
    <col min="771" max="771" width="56.28515625" style="6" customWidth="1"/>
    <col min="772" max="772" width="61.140625" style="6" customWidth="1"/>
    <col min="773" max="773" width="11.7109375" style="6" customWidth="1"/>
    <col min="774" max="775" width="0" style="6" hidden="1" customWidth="1"/>
    <col min="776" max="776" width="12" style="6" customWidth="1"/>
    <col min="777" max="777" width="17.7109375" style="6" customWidth="1"/>
    <col min="778" max="778" width="22" style="6" customWidth="1"/>
    <col min="779" max="779" width="18.5703125" style="6" customWidth="1"/>
    <col min="780" max="780" width="19.7109375" style="6" customWidth="1"/>
    <col min="781" max="781" width="19" style="6" customWidth="1"/>
    <col min="782" max="782" width="1.5703125" style="6" customWidth="1"/>
    <col min="783" max="783" width="18.85546875" style="6" customWidth="1"/>
    <col min="784" max="796" width="8" style="6" customWidth="1"/>
    <col min="797" max="800" width="9.28515625" style="6" customWidth="1"/>
    <col min="801" max="828" width="9.140625" style="6"/>
    <col min="829" max="829" width="64" style="6" customWidth="1"/>
    <col min="830" max="830" width="97.85546875" style="6" customWidth="1"/>
    <col min="831" max="1025" width="9.140625" style="6"/>
    <col min="1026" max="1026" width="1.28515625" style="6" customWidth="1"/>
    <col min="1027" max="1027" width="56.28515625" style="6" customWidth="1"/>
    <col min="1028" max="1028" width="61.140625" style="6" customWidth="1"/>
    <col min="1029" max="1029" width="11.7109375" style="6" customWidth="1"/>
    <col min="1030" max="1031" width="0" style="6" hidden="1" customWidth="1"/>
    <col min="1032" max="1032" width="12" style="6" customWidth="1"/>
    <col min="1033" max="1033" width="17.7109375" style="6" customWidth="1"/>
    <col min="1034" max="1034" width="22" style="6" customWidth="1"/>
    <col min="1035" max="1035" width="18.5703125" style="6" customWidth="1"/>
    <col min="1036" max="1036" width="19.7109375" style="6" customWidth="1"/>
    <col min="1037" max="1037" width="19" style="6" customWidth="1"/>
    <col min="1038" max="1038" width="1.5703125" style="6" customWidth="1"/>
    <col min="1039" max="1039" width="18.85546875" style="6" customWidth="1"/>
    <col min="1040" max="1052" width="8" style="6" customWidth="1"/>
    <col min="1053" max="1056" width="9.28515625" style="6" customWidth="1"/>
    <col min="1057" max="1084" width="9.140625" style="6"/>
    <col min="1085" max="1085" width="64" style="6" customWidth="1"/>
    <col min="1086" max="1086" width="97.85546875" style="6" customWidth="1"/>
    <col min="1087" max="1281" width="9.140625" style="6"/>
    <col min="1282" max="1282" width="1.28515625" style="6" customWidth="1"/>
    <col min="1283" max="1283" width="56.28515625" style="6" customWidth="1"/>
    <col min="1284" max="1284" width="61.140625" style="6" customWidth="1"/>
    <col min="1285" max="1285" width="11.7109375" style="6" customWidth="1"/>
    <col min="1286" max="1287" width="0" style="6" hidden="1" customWidth="1"/>
    <col min="1288" max="1288" width="12" style="6" customWidth="1"/>
    <col min="1289" max="1289" width="17.7109375" style="6" customWidth="1"/>
    <col min="1290" max="1290" width="22" style="6" customWidth="1"/>
    <col min="1291" max="1291" width="18.5703125" style="6" customWidth="1"/>
    <col min="1292" max="1292" width="19.7109375" style="6" customWidth="1"/>
    <col min="1293" max="1293" width="19" style="6" customWidth="1"/>
    <col min="1294" max="1294" width="1.5703125" style="6" customWidth="1"/>
    <col min="1295" max="1295" width="18.85546875" style="6" customWidth="1"/>
    <col min="1296" max="1308" width="8" style="6" customWidth="1"/>
    <col min="1309" max="1312" width="9.28515625" style="6" customWidth="1"/>
    <col min="1313" max="1340" width="9.140625" style="6"/>
    <col min="1341" max="1341" width="64" style="6" customWidth="1"/>
    <col min="1342" max="1342" width="97.85546875" style="6" customWidth="1"/>
    <col min="1343" max="1537" width="9.140625" style="6"/>
    <col min="1538" max="1538" width="1.28515625" style="6" customWidth="1"/>
    <col min="1539" max="1539" width="56.28515625" style="6" customWidth="1"/>
    <col min="1540" max="1540" width="61.140625" style="6" customWidth="1"/>
    <col min="1541" max="1541" width="11.7109375" style="6" customWidth="1"/>
    <col min="1542" max="1543" width="0" style="6" hidden="1" customWidth="1"/>
    <col min="1544" max="1544" width="12" style="6" customWidth="1"/>
    <col min="1545" max="1545" width="17.7109375" style="6" customWidth="1"/>
    <col min="1546" max="1546" width="22" style="6" customWidth="1"/>
    <col min="1547" max="1547" width="18.5703125" style="6" customWidth="1"/>
    <col min="1548" max="1548" width="19.7109375" style="6" customWidth="1"/>
    <col min="1549" max="1549" width="19" style="6" customWidth="1"/>
    <col min="1550" max="1550" width="1.5703125" style="6" customWidth="1"/>
    <col min="1551" max="1551" width="18.85546875" style="6" customWidth="1"/>
    <col min="1552" max="1564" width="8" style="6" customWidth="1"/>
    <col min="1565" max="1568" width="9.28515625" style="6" customWidth="1"/>
    <col min="1569" max="1596" width="9.140625" style="6"/>
    <col min="1597" max="1597" width="64" style="6" customWidth="1"/>
    <col min="1598" max="1598" width="97.85546875" style="6" customWidth="1"/>
    <col min="1599" max="1793" width="9.140625" style="6"/>
    <col min="1794" max="1794" width="1.28515625" style="6" customWidth="1"/>
    <col min="1795" max="1795" width="56.28515625" style="6" customWidth="1"/>
    <col min="1796" max="1796" width="61.140625" style="6" customWidth="1"/>
    <col min="1797" max="1797" width="11.7109375" style="6" customWidth="1"/>
    <col min="1798" max="1799" width="0" style="6" hidden="1" customWidth="1"/>
    <col min="1800" max="1800" width="12" style="6" customWidth="1"/>
    <col min="1801" max="1801" width="17.7109375" style="6" customWidth="1"/>
    <col min="1802" max="1802" width="22" style="6" customWidth="1"/>
    <col min="1803" max="1803" width="18.5703125" style="6" customWidth="1"/>
    <col min="1804" max="1804" width="19.7109375" style="6" customWidth="1"/>
    <col min="1805" max="1805" width="19" style="6" customWidth="1"/>
    <col min="1806" max="1806" width="1.5703125" style="6" customWidth="1"/>
    <col min="1807" max="1807" width="18.85546875" style="6" customWidth="1"/>
    <col min="1808" max="1820" width="8" style="6" customWidth="1"/>
    <col min="1821" max="1824" width="9.28515625" style="6" customWidth="1"/>
    <col min="1825" max="1852" width="9.140625" style="6"/>
    <col min="1853" max="1853" width="64" style="6" customWidth="1"/>
    <col min="1854" max="1854" width="97.85546875" style="6" customWidth="1"/>
    <col min="1855" max="2049" width="9.140625" style="6"/>
    <col min="2050" max="2050" width="1.28515625" style="6" customWidth="1"/>
    <col min="2051" max="2051" width="56.28515625" style="6" customWidth="1"/>
    <col min="2052" max="2052" width="61.140625" style="6" customWidth="1"/>
    <col min="2053" max="2053" width="11.7109375" style="6" customWidth="1"/>
    <col min="2054" max="2055" width="0" style="6" hidden="1" customWidth="1"/>
    <col min="2056" max="2056" width="12" style="6" customWidth="1"/>
    <col min="2057" max="2057" width="17.7109375" style="6" customWidth="1"/>
    <col min="2058" max="2058" width="22" style="6" customWidth="1"/>
    <col min="2059" max="2059" width="18.5703125" style="6" customWidth="1"/>
    <col min="2060" max="2060" width="19.7109375" style="6" customWidth="1"/>
    <col min="2061" max="2061" width="19" style="6" customWidth="1"/>
    <col min="2062" max="2062" width="1.5703125" style="6" customWidth="1"/>
    <col min="2063" max="2063" width="18.85546875" style="6" customWidth="1"/>
    <col min="2064" max="2076" width="8" style="6" customWidth="1"/>
    <col min="2077" max="2080" width="9.28515625" style="6" customWidth="1"/>
    <col min="2081" max="2108" width="9.140625" style="6"/>
    <col min="2109" max="2109" width="64" style="6" customWidth="1"/>
    <col min="2110" max="2110" width="97.85546875" style="6" customWidth="1"/>
    <col min="2111" max="2305" width="9.140625" style="6"/>
    <col min="2306" max="2306" width="1.28515625" style="6" customWidth="1"/>
    <col min="2307" max="2307" width="56.28515625" style="6" customWidth="1"/>
    <col min="2308" max="2308" width="61.140625" style="6" customWidth="1"/>
    <col min="2309" max="2309" width="11.7109375" style="6" customWidth="1"/>
    <col min="2310" max="2311" width="0" style="6" hidden="1" customWidth="1"/>
    <col min="2312" max="2312" width="12" style="6" customWidth="1"/>
    <col min="2313" max="2313" width="17.7109375" style="6" customWidth="1"/>
    <col min="2314" max="2314" width="22" style="6" customWidth="1"/>
    <col min="2315" max="2315" width="18.5703125" style="6" customWidth="1"/>
    <col min="2316" max="2316" width="19.7109375" style="6" customWidth="1"/>
    <col min="2317" max="2317" width="19" style="6" customWidth="1"/>
    <col min="2318" max="2318" width="1.5703125" style="6" customWidth="1"/>
    <col min="2319" max="2319" width="18.85546875" style="6" customWidth="1"/>
    <col min="2320" max="2332" width="8" style="6" customWidth="1"/>
    <col min="2333" max="2336" width="9.28515625" style="6" customWidth="1"/>
    <col min="2337" max="2364" width="9.140625" style="6"/>
    <col min="2365" max="2365" width="64" style="6" customWidth="1"/>
    <col min="2366" max="2366" width="97.85546875" style="6" customWidth="1"/>
    <col min="2367" max="2561" width="9.140625" style="6"/>
    <col min="2562" max="2562" width="1.28515625" style="6" customWidth="1"/>
    <col min="2563" max="2563" width="56.28515625" style="6" customWidth="1"/>
    <col min="2564" max="2564" width="61.140625" style="6" customWidth="1"/>
    <col min="2565" max="2565" width="11.7109375" style="6" customWidth="1"/>
    <col min="2566" max="2567" width="0" style="6" hidden="1" customWidth="1"/>
    <col min="2568" max="2568" width="12" style="6" customWidth="1"/>
    <col min="2569" max="2569" width="17.7109375" style="6" customWidth="1"/>
    <col min="2570" max="2570" width="22" style="6" customWidth="1"/>
    <col min="2571" max="2571" width="18.5703125" style="6" customWidth="1"/>
    <col min="2572" max="2572" width="19.7109375" style="6" customWidth="1"/>
    <col min="2573" max="2573" width="19" style="6" customWidth="1"/>
    <col min="2574" max="2574" width="1.5703125" style="6" customWidth="1"/>
    <col min="2575" max="2575" width="18.85546875" style="6" customWidth="1"/>
    <col min="2576" max="2588" width="8" style="6" customWidth="1"/>
    <col min="2589" max="2592" width="9.28515625" style="6" customWidth="1"/>
    <col min="2593" max="2620" width="9.140625" style="6"/>
    <col min="2621" max="2621" width="64" style="6" customWidth="1"/>
    <col min="2622" max="2622" width="97.85546875" style="6" customWidth="1"/>
    <col min="2623" max="2817" width="9.140625" style="6"/>
    <col min="2818" max="2818" width="1.28515625" style="6" customWidth="1"/>
    <col min="2819" max="2819" width="56.28515625" style="6" customWidth="1"/>
    <col min="2820" max="2820" width="61.140625" style="6" customWidth="1"/>
    <col min="2821" max="2821" width="11.7109375" style="6" customWidth="1"/>
    <col min="2822" max="2823" width="0" style="6" hidden="1" customWidth="1"/>
    <col min="2824" max="2824" width="12" style="6" customWidth="1"/>
    <col min="2825" max="2825" width="17.7109375" style="6" customWidth="1"/>
    <col min="2826" max="2826" width="22" style="6" customWidth="1"/>
    <col min="2827" max="2827" width="18.5703125" style="6" customWidth="1"/>
    <col min="2828" max="2828" width="19.7109375" style="6" customWidth="1"/>
    <col min="2829" max="2829" width="19" style="6" customWidth="1"/>
    <col min="2830" max="2830" width="1.5703125" style="6" customWidth="1"/>
    <col min="2831" max="2831" width="18.85546875" style="6" customWidth="1"/>
    <col min="2832" max="2844" width="8" style="6" customWidth="1"/>
    <col min="2845" max="2848" width="9.28515625" style="6" customWidth="1"/>
    <col min="2849" max="2876" width="9.140625" style="6"/>
    <col min="2877" max="2877" width="64" style="6" customWidth="1"/>
    <col min="2878" max="2878" width="97.85546875" style="6" customWidth="1"/>
    <col min="2879" max="3073" width="9.140625" style="6"/>
    <col min="3074" max="3074" width="1.28515625" style="6" customWidth="1"/>
    <col min="3075" max="3075" width="56.28515625" style="6" customWidth="1"/>
    <col min="3076" max="3076" width="61.140625" style="6" customWidth="1"/>
    <col min="3077" max="3077" width="11.7109375" style="6" customWidth="1"/>
    <col min="3078" max="3079" width="0" style="6" hidden="1" customWidth="1"/>
    <col min="3080" max="3080" width="12" style="6" customWidth="1"/>
    <col min="3081" max="3081" width="17.7109375" style="6" customWidth="1"/>
    <col min="3082" max="3082" width="22" style="6" customWidth="1"/>
    <col min="3083" max="3083" width="18.5703125" style="6" customWidth="1"/>
    <col min="3084" max="3084" width="19.7109375" style="6" customWidth="1"/>
    <col min="3085" max="3085" width="19" style="6" customWidth="1"/>
    <col min="3086" max="3086" width="1.5703125" style="6" customWidth="1"/>
    <col min="3087" max="3087" width="18.85546875" style="6" customWidth="1"/>
    <col min="3088" max="3100" width="8" style="6" customWidth="1"/>
    <col min="3101" max="3104" width="9.28515625" style="6" customWidth="1"/>
    <col min="3105" max="3132" width="9.140625" style="6"/>
    <col min="3133" max="3133" width="64" style="6" customWidth="1"/>
    <col min="3134" max="3134" width="97.85546875" style="6" customWidth="1"/>
    <col min="3135" max="3329" width="9.140625" style="6"/>
    <col min="3330" max="3330" width="1.28515625" style="6" customWidth="1"/>
    <col min="3331" max="3331" width="56.28515625" style="6" customWidth="1"/>
    <col min="3332" max="3332" width="61.140625" style="6" customWidth="1"/>
    <col min="3333" max="3333" width="11.7109375" style="6" customWidth="1"/>
    <col min="3334" max="3335" width="0" style="6" hidden="1" customWidth="1"/>
    <col min="3336" max="3336" width="12" style="6" customWidth="1"/>
    <col min="3337" max="3337" width="17.7109375" style="6" customWidth="1"/>
    <col min="3338" max="3338" width="22" style="6" customWidth="1"/>
    <col min="3339" max="3339" width="18.5703125" style="6" customWidth="1"/>
    <col min="3340" max="3340" width="19.7109375" style="6" customWidth="1"/>
    <col min="3341" max="3341" width="19" style="6" customWidth="1"/>
    <col min="3342" max="3342" width="1.5703125" style="6" customWidth="1"/>
    <col min="3343" max="3343" width="18.85546875" style="6" customWidth="1"/>
    <col min="3344" max="3356" width="8" style="6" customWidth="1"/>
    <col min="3357" max="3360" width="9.28515625" style="6" customWidth="1"/>
    <col min="3361" max="3388" width="9.140625" style="6"/>
    <col min="3389" max="3389" width="64" style="6" customWidth="1"/>
    <col min="3390" max="3390" width="97.85546875" style="6" customWidth="1"/>
    <col min="3391" max="3585" width="9.140625" style="6"/>
    <col min="3586" max="3586" width="1.28515625" style="6" customWidth="1"/>
    <col min="3587" max="3587" width="56.28515625" style="6" customWidth="1"/>
    <col min="3588" max="3588" width="61.140625" style="6" customWidth="1"/>
    <col min="3589" max="3589" width="11.7109375" style="6" customWidth="1"/>
    <col min="3590" max="3591" width="0" style="6" hidden="1" customWidth="1"/>
    <col min="3592" max="3592" width="12" style="6" customWidth="1"/>
    <col min="3593" max="3593" width="17.7109375" style="6" customWidth="1"/>
    <col min="3594" max="3594" width="22" style="6" customWidth="1"/>
    <col min="3595" max="3595" width="18.5703125" style="6" customWidth="1"/>
    <col min="3596" max="3596" width="19.7109375" style="6" customWidth="1"/>
    <col min="3597" max="3597" width="19" style="6" customWidth="1"/>
    <col min="3598" max="3598" width="1.5703125" style="6" customWidth="1"/>
    <col min="3599" max="3599" width="18.85546875" style="6" customWidth="1"/>
    <col min="3600" max="3612" width="8" style="6" customWidth="1"/>
    <col min="3613" max="3616" width="9.28515625" style="6" customWidth="1"/>
    <col min="3617" max="3644" width="9.140625" style="6"/>
    <col min="3645" max="3645" width="64" style="6" customWidth="1"/>
    <col min="3646" max="3646" width="97.85546875" style="6" customWidth="1"/>
    <col min="3647" max="3841" width="9.140625" style="6"/>
    <col min="3842" max="3842" width="1.28515625" style="6" customWidth="1"/>
    <col min="3843" max="3843" width="56.28515625" style="6" customWidth="1"/>
    <col min="3844" max="3844" width="61.140625" style="6" customWidth="1"/>
    <col min="3845" max="3845" width="11.7109375" style="6" customWidth="1"/>
    <col min="3846" max="3847" width="0" style="6" hidden="1" customWidth="1"/>
    <col min="3848" max="3848" width="12" style="6" customWidth="1"/>
    <col min="3849" max="3849" width="17.7109375" style="6" customWidth="1"/>
    <col min="3850" max="3850" width="22" style="6" customWidth="1"/>
    <col min="3851" max="3851" width="18.5703125" style="6" customWidth="1"/>
    <col min="3852" max="3852" width="19.7109375" style="6" customWidth="1"/>
    <col min="3853" max="3853" width="19" style="6" customWidth="1"/>
    <col min="3854" max="3854" width="1.5703125" style="6" customWidth="1"/>
    <col min="3855" max="3855" width="18.85546875" style="6" customWidth="1"/>
    <col min="3856" max="3868" width="8" style="6" customWidth="1"/>
    <col min="3869" max="3872" width="9.28515625" style="6" customWidth="1"/>
    <col min="3873" max="3900" width="9.140625" style="6"/>
    <col min="3901" max="3901" width="64" style="6" customWidth="1"/>
    <col min="3902" max="3902" width="97.85546875" style="6" customWidth="1"/>
    <col min="3903" max="4097" width="9.140625" style="6"/>
    <col min="4098" max="4098" width="1.28515625" style="6" customWidth="1"/>
    <col min="4099" max="4099" width="56.28515625" style="6" customWidth="1"/>
    <col min="4100" max="4100" width="61.140625" style="6" customWidth="1"/>
    <col min="4101" max="4101" width="11.7109375" style="6" customWidth="1"/>
    <col min="4102" max="4103" width="0" style="6" hidden="1" customWidth="1"/>
    <col min="4104" max="4104" width="12" style="6" customWidth="1"/>
    <col min="4105" max="4105" width="17.7109375" style="6" customWidth="1"/>
    <col min="4106" max="4106" width="22" style="6" customWidth="1"/>
    <col min="4107" max="4107" width="18.5703125" style="6" customWidth="1"/>
    <col min="4108" max="4108" width="19.7109375" style="6" customWidth="1"/>
    <col min="4109" max="4109" width="19" style="6" customWidth="1"/>
    <col min="4110" max="4110" width="1.5703125" style="6" customWidth="1"/>
    <col min="4111" max="4111" width="18.85546875" style="6" customWidth="1"/>
    <col min="4112" max="4124" width="8" style="6" customWidth="1"/>
    <col min="4125" max="4128" width="9.28515625" style="6" customWidth="1"/>
    <col min="4129" max="4156" width="9.140625" style="6"/>
    <col min="4157" max="4157" width="64" style="6" customWidth="1"/>
    <col min="4158" max="4158" width="97.85546875" style="6" customWidth="1"/>
    <col min="4159" max="4353" width="9.140625" style="6"/>
    <col min="4354" max="4354" width="1.28515625" style="6" customWidth="1"/>
    <col min="4355" max="4355" width="56.28515625" style="6" customWidth="1"/>
    <col min="4356" max="4356" width="61.140625" style="6" customWidth="1"/>
    <col min="4357" max="4357" width="11.7109375" style="6" customWidth="1"/>
    <col min="4358" max="4359" width="0" style="6" hidden="1" customWidth="1"/>
    <col min="4360" max="4360" width="12" style="6" customWidth="1"/>
    <col min="4361" max="4361" width="17.7109375" style="6" customWidth="1"/>
    <col min="4362" max="4362" width="22" style="6" customWidth="1"/>
    <col min="4363" max="4363" width="18.5703125" style="6" customWidth="1"/>
    <col min="4364" max="4364" width="19.7109375" style="6" customWidth="1"/>
    <col min="4365" max="4365" width="19" style="6" customWidth="1"/>
    <col min="4366" max="4366" width="1.5703125" style="6" customWidth="1"/>
    <col min="4367" max="4367" width="18.85546875" style="6" customWidth="1"/>
    <col min="4368" max="4380" width="8" style="6" customWidth="1"/>
    <col min="4381" max="4384" width="9.28515625" style="6" customWidth="1"/>
    <col min="4385" max="4412" width="9.140625" style="6"/>
    <col min="4413" max="4413" width="64" style="6" customWidth="1"/>
    <col min="4414" max="4414" width="97.85546875" style="6" customWidth="1"/>
    <col min="4415" max="4609" width="9.140625" style="6"/>
    <col min="4610" max="4610" width="1.28515625" style="6" customWidth="1"/>
    <col min="4611" max="4611" width="56.28515625" style="6" customWidth="1"/>
    <col min="4612" max="4612" width="61.140625" style="6" customWidth="1"/>
    <col min="4613" max="4613" width="11.7109375" style="6" customWidth="1"/>
    <col min="4614" max="4615" width="0" style="6" hidden="1" customWidth="1"/>
    <col min="4616" max="4616" width="12" style="6" customWidth="1"/>
    <col min="4617" max="4617" width="17.7109375" style="6" customWidth="1"/>
    <col min="4618" max="4618" width="22" style="6" customWidth="1"/>
    <col min="4619" max="4619" width="18.5703125" style="6" customWidth="1"/>
    <col min="4620" max="4620" width="19.7109375" style="6" customWidth="1"/>
    <col min="4621" max="4621" width="19" style="6" customWidth="1"/>
    <col min="4622" max="4622" width="1.5703125" style="6" customWidth="1"/>
    <col min="4623" max="4623" width="18.85546875" style="6" customWidth="1"/>
    <col min="4624" max="4636" width="8" style="6" customWidth="1"/>
    <col min="4637" max="4640" width="9.28515625" style="6" customWidth="1"/>
    <col min="4641" max="4668" width="9.140625" style="6"/>
    <col min="4669" max="4669" width="64" style="6" customWidth="1"/>
    <col min="4670" max="4670" width="97.85546875" style="6" customWidth="1"/>
    <col min="4671" max="4865" width="9.140625" style="6"/>
    <col min="4866" max="4866" width="1.28515625" style="6" customWidth="1"/>
    <col min="4867" max="4867" width="56.28515625" style="6" customWidth="1"/>
    <col min="4868" max="4868" width="61.140625" style="6" customWidth="1"/>
    <col min="4869" max="4869" width="11.7109375" style="6" customWidth="1"/>
    <col min="4870" max="4871" width="0" style="6" hidden="1" customWidth="1"/>
    <col min="4872" max="4872" width="12" style="6" customWidth="1"/>
    <col min="4873" max="4873" width="17.7109375" style="6" customWidth="1"/>
    <col min="4874" max="4874" width="22" style="6" customWidth="1"/>
    <col min="4875" max="4875" width="18.5703125" style="6" customWidth="1"/>
    <col min="4876" max="4876" width="19.7109375" style="6" customWidth="1"/>
    <col min="4877" max="4877" width="19" style="6" customWidth="1"/>
    <col min="4878" max="4878" width="1.5703125" style="6" customWidth="1"/>
    <col min="4879" max="4879" width="18.85546875" style="6" customWidth="1"/>
    <col min="4880" max="4892" width="8" style="6" customWidth="1"/>
    <col min="4893" max="4896" width="9.28515625" style="6" customWidth="1"/>
    <col min="4897" max="4924" width="9.140625" style="6"/>
    <col min="4925" max="4925" width="64" style="6" customWidth="1"/>
    <col min="4926" max="4926" width="97.85546875" style="6" customWidth="1"/>
    <col min="4927" max="5121" width="9.140625" style="6"/>
    <col min="5122" max="5122" width="1.28515625" style="6" customWidth="1"/>
    <col min="5123" max="5123" width="56.28515625" style="6" customWidth="1"/>
    <col min="5124" max="5124" width="61.140625" style="6" customWidth="1"/>
    <col min="5125" max="5125" width="11.7109375" style="6" customWidth="1"/>
    <col min="5126" max="5127" width="0" style="6" hidden="1" customWidth="1"/>
    <col min="5128" max="5128" width="12" style="6" customWidth="1"/>
    <col min="5129" max="5129" width="17.7109375" style="6" customWidth="1"/>
    <col min="5130" max="5130" width="22" style="6" customWidth="1"/>
    <col min="5131" max="5131" width="18.5703125" style="6" customWidth="1"/>
    <col min="5132" max="5132" width="19.7109375" style="6" customWidth="1"/>
    <col min="5133" max="5133" width="19" style="6" customWidth="1"/>
    <col min="5134" max="5134" width="1.5703125" style="6" customWidth="1"/>
    <col min="5135" max="5135" width="18.85546875" style="6" customWidth="1"/>
    <col min="5136" max="5148" width="8" style="6" customWidth="1"/>
    <col min="5149" max="5152" width="9.28515625" style="6" customWidth="1"/>
    <col min="5153" max="5180" width="9.140625" style="6"/>
    <col min="5181" max="5181" width="64" style="6" customWidth="1"/>
    <col min="5182" max="5182" width="97.85546875" style="6" customWidth="1"/>
    <col min="5183" max="5377" width="9.140625" style="6"/>
    <col min="5378" max="5378" width="1.28515625" style="6" customWidth="1"/>
    <col min="5379" max="5379" width="56.28515625" style="6" customWidth="1"/>
    <col min="5380" max="5380" width="61.140625" style="6" customWidth="1"/>
    <col min="5381" max="5381" width="11.7109375" style="6" customWidth="1"/>
    <col min="5382" max="5383" width="0" style="6" hidden="1" customWidth="1"/>
    <col min="5384" max="5384" width="12" style="6" customWidth="1"/>
    <col min="5385" max="5385" width="17.7109375" style="6" customWidth="1"/>
    <col min="5386" max="5386" width="22" style="6" customWidth="1"/>
    <col min="5387" max="5387" width="18.5703125" style="6" customWidth="1"/>
    <col min="5388" max="5388" width="19.7109375" style="6" customWidth="1"/>
    <col min="5389" max="5389" width="19" style="6" customWidth="1"/>
    <col min="5390" max="5390" width="1.5703125" style="6" customWidth="1"/>
    <col min="5391" max="5391" width="18.85546875" style="6" customWidth="1"/>
    <col min="5392" max="5404" width="8" style="6" customWidth="1"/>
    <col min="5405" max="5408" width="9.28515625" style="6" customWidth="1"/>
    <col min="5409" max="5436" width="9.140625" style="6"/>
    <col min="5437" max="5437" width="64" style="6" customWidth="1"/>
    <col min="5438" max="5438" width="97.85546875" style="6" customWidth="1"/>
    <col min="5439" max="5633" width="9.140625" style="6"/>
    <col min="5634" max="5634" width="1.28515625" style="6" customWidth="1"/>
    <col min="5635" max="5635" width="56.28515625" style="6" customWidth="1"/>
    <col min="5636" max="5636" width="61.140625" style="6" customWidth="1"/>
    <col min="5637" max="5637" width="11.7109375" style="6" customWidth="1"/>
    <col min="5638" max="5639" width="0" style="6" hidden="1" customWidth="1"/>
    <col min="5640" max="5640" width="12" style="6" customWidth="1"/>
    <col min="5641" max="5641" width="17.7109375" style="6" customWidth="1"/>
    <col min="5642" max="5642" width="22" style="6" customWidth="1"/>
    <col min="5643" max="5643" width="18.5703125" style="6" customWidth="1"/>
    <col min="5644" max="5644" width="19.7109375" style="6" customWidth="1"/>
    <col min="5645" max="5645" width="19" style="6" customWidth="1"/>
    <col min="5646" max="5646" width="1.5703125" style="6" customWidth="1"/>
    <col min="5647" max="5647" width="18.85546875" style="6" customWidth="1"/>
    <col min="5648" max="5660" width="8" style="6" customWidth="1"/>
    <col min="5661" max="5664" width="9.28515625" style="6" customWidth="1"/>
    <col min="5665" max="5692" width="9.140625" style="6"/>
    <col min="5693" max="5693" width="64" style="6" customWidth="1"/>
    <col min="5694" max="5694" width="97.85546875" style="6" customWidth="1"/>
    <col min="5695" max="5889" width="9.140625" style="6"/>
    <col min="5890" max="5890" width="1.28515625" style="6" customWidth="1"/>
    <col min="5891" max="5891" width="56.28515625" style="6" customWidth="1"/>
    <col min="5892" max="5892" width="61.140625" style="6" customWidth="1"/>
    <col min="5893" max="5893" width="11.7109375" style="6" customWidth="1"/>
    <col min="5894" max="5895" width="0" style="6" hidden="1" customWidth="1"/>
    <col min="5896" max="5896" width="12" style="6" customWidth="1"/>
    <col min="5897" max="5897" width="17.7109375" style="6" customWidth="1"/>
    <col min="5898" max="5898" width="22" style="6" customWidth="1"/>
    <col min="5899" max="5899" width="18.5703125" style="6" customWidth="1"/>
    <col min="5900" max="5900" width="19.7109375" style="6" customWidth="1"/>
    <col min="5901" max="5901" width="19" style="6" customWidth="1"/>
    <col min="5902" max="5902" width="1.5703125" style="6" customWidth="1"/>
    <col min="5903" max="5903" width="18.85546875" style="6" customWidth="1"/>
    <col min="5904" max="5916" width="8" style="6" customWidth="1"/>
    <col min="5917" max="5920" width="9.28515625" style="6" customWidth="1"/>
    <col min="5921" max="5948" width="9.140625" style="6"/>
    <col min="5949" max="5949" width="64" style="6" customWidth="1"/>
    <col min="5950" max="5950" width="97.85546875" style="6" customWidth="1"/>
    <col min="5951" max="6145" width="9.140625" style="6"/>
    <col min="6146" max="6146" width="1.28515625" style="6" customWidth="1"/>
    <col min="6147" max="6147" width="56.28515625" style="6" customWidth="1"/>
    <col min="6148" max="6148" width="61.140625" style="6" customWidth="1"/>
    <col min="6149" max="6149" width="11.7109375" style="6" customWidth="1"/>
    <col min="6150" max="6151" width="0" style="6" hidden="1" customWidth="1"/>
    <col min="6152" max="6152" width="12" style="6" customWidth="1"/>
    <col min="6153" max="6153" width="17.7109375" style="6" customWidth="1"/>
    <col min="6154" max="6154" width="22" style="6" customWidth="1"/>
    <col min="6155" max="6155" width="18.5703125" style="6" customWidth="1"/>
    <col min="6156" max="6156" width="19.7109375" style="6" customWidth="1"/>
    <col min="6157" max="6157" width="19" style="6" customWidth="1"/>
    <col min="6158" max="6158" width="1.5703125" style="6" customWidth="1"/>
    <col min="6159" max="6159" width="18.85546875" style="6" customWidth="1"/>
    <col min="6160" max="6172" width="8" style="6" customWidth="1"/>
    <col min="6173" max="6176" width="9.28515625" style="6" customWidth="1"/>
    <col min="6177" max="6204" width="9.140625" style="6"/>
    <col min="6205" max="6205" width="64" style="6" customWidth="1"/>
    <col min="6206" max="6206" width="97.85546875" style="6" customWidth="1"/>
    <col min="6207" max="6401" width="9.140625" style="6"/>
    <col min="6402" max="6402" width="1.28515625" style="6" customWidth="1"/>
    <col min="6403" max="6403" width="56.28515625" style="6" customWidth="1"/>
    <col min="6404" max="6404" width="61.140625" style="6" customWidth="1"/>
    <col min="6405" max="6405" width="11.7109375" style="6" customWidth="1"/>
    <col min="6406" max="6407" width="0" style="6" hidden="1" customWidth="1"/>
    <col min="6408" max="6408" width="12" style="6" customWidth="1"/>
    <col min="6409" max="6409" width="17.7109375" style="6" customWidth="1"/>
    <col min="6410" max="6410" width="22" style="6" customWidth="1"/>
    <col min="6411" max="6411" width="18.5703125" style="6" customWidth="1"/>
    <col min="6412" max="6412" width="19.7109375" style="6" customWidth="1"/>
    <col min="6413" max="6413" width="19" style="6" customWidth="1"/>
    <col min="6414" max="6414" width="1.5703125" style="6" customWidth="1"/>
    <col min="6415" max="6415" width="18.85546875" style="6" customWidth="1"/>
    <col min="6416" max="6428" width="8" style="6" customWidth="1"/>
    <col min="6429" max="6432" width="9.28515625" style="6" customWidth="1"/>
    <col min="6433" max="6460" width="9.140625" style="6"/>
    <col min="6461" max="6461" width="64" style="6" customWidth="1"/>
    <col min="6462" max="6462" width="97.85546875" style="6" customWidth="1"/>
    <col min="6463" max="6657" width="9.140625" style="6"/>
    <col min="6658" max="6658" width="1.28515625" style="6" customWidth="1"/>
    <col min="6659" max="6659" width="56.28515625" style="6" customWidth="1"/>
    <col min="6660" max="6660" width="61.140625" style="6" customWidth="1"/>
    <col min="6661" max="6661" width="11.7109375" style="6" customWidth="1"/>
    <col min="6662" max="6663" width="0" style="6" hidden="1" customWidth="1"/>
    <col min="6664" max="6664" width="12" style="6" customWidth="1"/>
    <col min="6665" max="6665" width="17.7109375" style="6" customWidth="1"/>
    <col min="6666" max="6666" width="22" style="6" customWidth="1"/>
    <col min="6667" max="6667" width="18.5703125" style="6" customWidth="1"/>
    <col min="6668" max="6668" width="19.7109375" style="6" customWidth="1"/>
    <col min="6669" max="6669" width="19" style="6" customWidth="1"/>
    <col min="6670" max="6670" width="1.5703125" style="6" customWidth="1"/>
    <col min="6671" max="6671" width="18.85546875" style="6" customWidth="1"/>
    <col min="6672" max="6684" width="8" style="6" customWidth="1"/>
    <col min="6685" max="6688" width="9.28515625" style="6" customWidth="1"/>
    <col min="6689" max="6716" width="9.140625" style="6"/>
    <col min="6717" max="6717" width="64" style="6" customWidth="1"/>
    <col min="6718" max="6718" width="97.85546875" style="6" customWidth="1"/>
    <col min="6719" max="6913" width="9.140625" style="6"/>
    <col min="6914" max="6914" width="1.28515625" style="6" customWidth="1"/>
    <col min="6915" max="6915" width="56.28515625" style="6" customWidth="1"/>
    <col min="6916" max="6916" width="61.140625" style="6" customWidth="1"/>
    <col min="6917" max="6917" width="11.7109375" style="6" customWidth="1"/>
    <col min="6918" max="6919" width="0" style="6" hidden="1" customWidth="1"/>
    <col min="6920" max="6920" width="12" style="6" customWidth="1"/>
    <col min="6921" max="6921" width="17.7109375" style="6" customWidth="1"/>
    <col min="6922" max="6922" width="22" style="6" customWidth="1"/>
    <col min="6923" max="6923" width="18.5703125" style="6" customWidth="1"/>
    <col min="6924" max="6924" width="19.7109375" style="6" customWidth="1"/>
    <col min="6925" max="6925" width="19" style="6" customWidth="1"/>
    <col min="6926" max="6926" width="1.5703125" style="6" customWidth="1"/>
    <col min="6927" max="6927" width="18.85546875" style="6" customWidth="1"/>
    <col min="6928" max="6940" width="8" style="6" customWidth="1"/>
    <col min="6941" max="6944" width="9.28515625" style="6" customWidth="1"/>
    <col min="6945" max="6972" width="9.140625" style="6"/>
    <col min="6973" max="6973" width="64" style="6" customWidth="1"/>
    <col min="6974" max="6974" width="97.85546875" style="6" customWidth="1"/>
    <col min="6975" max="7169" width="9.140625" style="6"/>
    <col min="7170" max="7170" width="1.28515625" style="6" customWidth="1"/>
    <col min="7171" max="7171" width="56.28515625" style="6" customWidth="1"/>
    <col min="7172" max="7172" width="61.140625" style="6" customWidth="1"/>
    <col min="7173" max="7173" width="11.7109375" style="6" customWidth="1"/>
    <col min="7174" max="7175" width="0" style="6" hidden="1" customWidth="1"/>
    <col min="7176" max="7176" width="12" style="6" customWidth="1"/>
    <col min="7177" max="7177" width="17.7109375" style="6" customWidth="1"/>
    <col min="7178" max="7178" width="22" style="6" customWidth="1"/>
    <col min="7179" max="7179" width="18.5703125" style="6" customWidth="1"/>
    <col min="7180" max="7180" width="19.7109375" style="6" customWidth="1"/>
    <col min="7181" max="7181" width="19" style="6" customWidth="1"/>
    <col min="7182" max="7182" width="1.5703125" style="6" customWidth="1"/>
    <col min="7183" max="7183" width="18.85546875" style="6" customWidth="1"/>
    <col min="7184" max="7196" width="8" style="6" customWidth="1"/>
    <col min="7197" max="7200" width="9.28515625" style="6" customWidth="1"/>
    <col min="7201" max="7228" width="9.140625" style="6"/>
    <col min="7229" max="7229" width="64" style="6" customWidth="1"/>
    <col min="7230" max="7230" width="97.85546875" style="6" customWidth="1"/>
    <col min="7231" max="7425" width="9.140625" style="6"/>
    <col min="7426" max="7426" width="1.28515625" style="6" customWidth="1"/>
    <col min="7427" max="7427" width="56.28515625" style="6" customWidth="1"/>
    <col min="7428" max="7428" width="61.140625" style="6" customWidth="1"/>
    <col min="7429" max="7429" width="11.7109375" style="6" customWidth="1"/>
    <col min="7430" max="7431" width="0" style="6" hidden="1" customWidth="1"/>
    <col min="7432" max="7432" width="12" style="6" customWidth="1"/>
    <col min="7433" max="7433" width="17.7109375" style="6" customWidth="1"/>
    <col min="7434" max="7434" width="22" style="6" customWidth="1"/>
    <col min="7435" max="7435" width="18.5703125" style="6" customWidth="1"/>
    <col min="7436" max="7436" width="19.7109375" style="6" customWidth="1"/>
    <col min="7437" max="7437" width="19" style="6" customWidth="1"/>
    <col min="7438" max="7438" width="1.5703125" style="6" customWidth="1"/>
    <col min="7439" max="7439" width="18.85546875" style="6" customWidth="1"/>
    <col min="7440" max="7452" width="8" style="6" customWidth="1"/>
    <col min="7453" max="7456" width="9.28515625" style="6" customWidth="1"/>
    <col min="7457" max="7484" width="9.140625" style="6"/>
    <col min="7485" max="7485" width="64" style="6" customWidth="1"/>
    <col min="7486" max="7486" width="97.85546875" style="6" customWidth="1"/>
    <col min="7487" max="7681" width="9.140625" style="6"/>
    <col min="7682" max="7682" width="1.28515625" style="6" customWidth="1"/>
    <col min="7683" max="7683" width="56.28515625" style="6" customWidth="1"/>
    <col min="7684" max="7684" width="61.140625" style="6" customWidth="1"/>
    <col min="7685" max="7685" width="11.7109375" style="6" customWidth="1"/>
    <col min="7686" max="7687" width="0" style="6" hidden="1" customWidth="1"/>
    <col min="7688" max="7688" width="12" style="6" customWidth="1"/>
    <col min="7689" max="7689" width="17.7109375" style="6" customWidth="1"/>
    <col min="7690" max="7690" width="22" style="6" customWidth="1"/>
    <col min="7691" max="7691" width="18.5703125" style="6" customWidth="1"/>
    <col min="7692" max="7692" width="19.7109375" style="6" customWidth="1"/>
    <col min="7693" max="7693" width="19" style="6" customWidth="1"/>
    <col min="7694" max="7694" width="1.5703125" style="6" customWidth="1"/>
    <col min="7695" max="7695" width="18.85546875" style="6" customWidth="1"/>
    <col min="7696" max="7708" width="8" style="6" customWidth="1"/>
    <col min="7709" max="7712" width="9.28515625" style="6" customWidth="1"/>
    <col min="7713" max="7740" width="9.140625" style="6"/>
    <col min="7741" max="7741" width="64" style="6" customWidth="1"/>
    <col min="7742" max="7742" width="97.85546875" style="6" customWidth="1"/>
    <col min="7743" max="7937" width="9.140625" style="6"/>
    <col min="7938" max="7938" width="1.28515625" style="6" customWidth="1"/>
    <col min="7939" max="7939" width="56.28515625" style="6" customWidth="1"/>
    <col min="7940" max="7940" width="61.140625" style="6" customWidth="1"/>
    <col min="7941" max="7941" width="11.7109375" style="6" customWidth="1"/>
    <col min="7942" max="7943" width="0" style="6" hidden="1" customWidth="1"/>
    <col min="7944" max="7944" width="12" style="6" customWidth="1"/>
    <col min="7945" max="7945" width="17.7109375" style="6" customWidth="1"/>
    <col min="7946" max="7946" width="22" style="6" customWidth="1"/>
    <col min="7947" max="7947" width="18.5703125" style="6" customWidth="1"/>
    <col min="7948" max="7948" width="19.7109375" style="6" customWidth="1"/>
    <col min="7949" max="7949" width="19" style="6" customWidth="1"/>
    <col min="7950" max="7950" width="1.5703125" style="6" customWidth="1"/>
    <col min="7951" max="7951" width="18.85546875" style="6" customWidth="1"/>
    <col min="7952" max="7964" width="8" style="6" customWidth="1"/>
    <col min="7965" max="7968" width="9.28515625" style="6" customWidth="1"/>
    <col min="7969" max="7996" width="9.140625" style="6"/>
    <col min="7997" max="7997" width="64" style="6" customWidth="1"/>
    <col min="7998" max="7998" width="97.85546875" style="6" customWidth="1"/>
    <col min="7999" max="8193" width="9.140625" style="6"/>
    <col min="8194" max="8194" width="1.28515625" style="6" customWidth="1"/>
    <col min="8195" max="8195" width="56.28515625" style="6" customWidth="1"/>
    <col min="8196" max="8196" width="61.140625" style="6" customWidth="1"/>
    <col min="8197" max="8197" width="11.7109375" style="6" customWidth="1"/>
    <col min="8198" max="8199" width="0" style="6" hidden="1" customWidth="1"/>
    <col min="8200" max="8200" width="12" style="6" customWidth="1"/>
    <col min="8201" max="8201" width="17.7109375" style="6" customWidth="1"/>
    <col min="8202" max="8202" width="22" style="6" customWidth="1"/>
    <col min="8203" max="8203" width="18.5703125" style="6" customWidth="1"/>
    <col min="8204" max="8204" width="19.7109375" style="6" customWidth="1"/>
    <col min="8205" max="8205" width="19" style="6" customWidth="1"/>
    <col min="8206" max="8206" width="1.5703125" style="6" customWidth="1"/>
    <col min="8207" max="8207" width="18.85546875" style="6" customWidth="1"/>
    <col min="8208" max="8220" width="8" style="6" customWidth="1"/>
    <col min="8221" max="8224" width="9.28515625" style="6" customWidth="1"/>
    <col min="8225" max="8252" width="9.140625" style="6"/>
    <col min="8253" max="8253" width="64" style="6" customWidth="1"/>
    <col min="8254" max="8254" width="97.85546875" style="6" customWidth="1"/>
    <col min="8255" max="8449" width="9.140625" style="6"/>
    <col min="8450" max="8450" width="1.28515625" style="6" customWidth="1"/>
    <col min="8451" max="8451" width="56.28515625" style="6" customWidth="1"/>
    <col min="8452" max="8452" width="61.140625" style="6" customWidth="1"/>
    <col min="8453" max="8453" width="11.7109375" style="6" customWidth="1"/>
    <col min="8454" max="8455" width="0" style="6" hidden="1" customWidth="1"/>
    <col min="8456" max="8456" width="12" style="6" customWidth="1"/>
    <col min="8457" max="8457" width="17.7109375" style="6" customWidth="1"/>
    <col min="8458" max="8458" width="22" style="6" customWidth="1"/>
    <col min="8459" max="8459" width="18.5703125" style="6" customWidth="1"/>
    <col min="8460" max="8460" width="19.7109375" style="6" customWidth="1"/>
    <col min="8461" max="8461" width="19" style="6" customWidth="1"/>
    <col min="8462" max="8462" width="1.5703125" style="6" customWidth="1"/>
    <col min="8463" max="8463" width="18.85546875" style="6" customWidth="1"/>
    <col min="8464" max="8476" width="8" style="6" customWidth="1"/>
    <col min="8477" max="8480" width="9.28515625" style="6" customWidth="1"/>
    <col min="8481" max="8508" width="9.140625" style="6"/>
    <col min="8509" max="8509" width="64" style="6" customWidth="1"/>
    <col min="8510" max="8510" width="97.85546875" style="6" customWidth="1"/>
    <col min="8511" max="8705" width="9.140625" style="6"/>
    <col min="8706" max="8706" width="1.28515625" style="6" customWidth="1"/>
    <col min="8707" max="8707" width="56.28515625" style="6" customWidth="1"/>
    <col min="8708" max="8708" width="61.140625" style="6" customWidth="1"/>
    <col min="8709" max="8709" width="11.7109375" style="6" customWidth="1"/>
    <col min="8710" max="8711" width="0" style="6" hidden="1" customWidth="1"/>
    <col min="8712" max="8712" width="12" style="6" customWidth="1"/>
    <col min="8713" max="8713" width="17.7109375" style="6" customWidth="1"/>
    <col min="8714" max="8714" width="22" style="6" customWidth="1"/>
    <col min="8715" max="8715" width="18.5703125" style="6" customWidth="1"/>
    <col min="8716" max="8716" width="19.7109375" style="6" customWidth="1"/>
    <col min="8717" max="8717" width="19" style="6" customWidth="1"/>
    <col min="8718" max="8718" width="1.5703125" style="6" customWidth="1"/>
    <col min="8719" max="8719" width="18.85546875" style="6" customWidth="1"/>
    <col min="8720" max="8732" width="8" style="6" customWidth="1"/>
    <col min="8733" max="8736" width="9.28515625" style="6" customWidth="1"/>
    <col min="8737" max="8764" width="9.140625" style="6"/>
    <col min="8765" max="8765" width="64" style="6" customWidth="1"/>
    <col min="8766" max="8766" width="97.85546875" style="6" customWidth="1"/>
    <col min="8767" max="8961" width="9.140625" style="6"/>
    <col min="8962" max="8962" width="1.28515625" style="6" customWidth="1"/>
    <col min="8963" max="8963" width="56.28515625" style="6" customWidth="1"/>
    <col min="8964" max="8964" width="61.140625" style="6" customWidth="1"/>
    <col min="8965" max="8965" width="11.7109375" style="6" customWidth="1"/>
    <col min="8966" max="8967" width="0" style="6" hidden="1" customWidth="1"/>
    <col min="8968" max="8968" width="12" style="6" customWidth="1"/>
    <col min="8969" max="8969" width="17.7109375" style="6" customWidth="1"/>
    <col min="8970" max="8970" width="22" style="6" customWidth="1"/>
    <col min="8971" max="8971" width="18.5703125" style="6" customWidth="1"/>
    <col min="8972" max="8972" width="19.7109375" style="6" customWidth="1"/>
    <col min="8973" max="8973" width="19" style="6" customWidth="1"/>
    <col min="8974" max="8974" width="1.5703125" style="6" customWidth="1"/>
    <col min="8975" max="8975" width="18.85546875" style="6" customWidth="1"/>
    <col min="8976" max="8988" width="8" style="6" customWidth="1"/>
    <col min="8989" max="8992" width="9.28515625" style="6" customWidth="1"/>
    <col min="8993" max="9020" width="9.140625" style="6"/>
    <col min="9021" max="9021" width="64" style="6" customWidth="1"/>
    <col min="9022" max="9022" width="97.85546875" style="6" customWidth="1"/>
    <col min="9023" max="9217" width="9.140625" style="6"/>
    <col min="9218" max="9218" width="1.28515625" style="6" customWidth="1"/>
    <col min="9219" max="9219" width="56.28515625" style="6" customWidth="1"/>
    <col min="9220" max="9220" width="61.140625" style="6" customWidth="1"/>
    <col min="9221" max="9221" width="11.7109375" style="6" customWidth="1"/>
    <col min="9222" max="9223" width="0" style="6" hidden="1" customWidth="1"/>
    <col min="9224" max="9224" width="12" style="6" customWidth="1"/>
    <col min="9225" max="9225" width="17.7109375" style="6" customWidth="1"/>
    <col min="9226" max="9226" width="22" style="6" customWidth="1"/>
    <col min="9227" max="9227" width="18.5703125" style="6" customWidth="1"/>
    <col min="9228" max="9228" width="19.7109375" style="6" customWidth="1"/>
    <col min="9229" max="9229" width="19" style="6" customWidth="1"/>
    <col min="9230" max="9230" width="1.5703125" style="6" customWidth="1"/>
    <col min="9231" max="9231" width="18.85546875" style="6" customWidth="1"/>
    <col min="9232" max="9244" width="8" style="6" customWidth="1"/>
    <col min="9245" max="9248" width="9.28515625" style="6" customWidth="1"/>
    <col min="9249" max="9276" width="9.140625" style="6"/>
    <col min="9277" max="9277" width="64" style="6" customWidth="1"/>
    <col min="9278" max="9278" width="97.85546875" style="6" customWidth="1"/>
    <col min="9279" max="9473" width="9.140625" style="6"/>
    <col min="9474" max="9474" width="1.28515625" style="6" customWidth="1"/>
    <col min="9475" max="9475" width="56.28515625" style="6" customWidth="1"/>
    <col min="9476" max="9476" width="61.140625" style="6" customWidth="1"/>
    <col min="9477" max="9477" width="11.7109375" style="6" customWidth="1"/>
    <col min="9478" max="9479" width="0" style="6" hidden="1" customWidth="1"/>
    <col min="9480" max="9480" width="12" style="6" customWidth="1"/>
    <col min="9481" max="9481" width="17.7109375" style="6" customWidth="1"/>
    <col min="9482" max="9482" width="22" style="6" customWidth="1"/>
    <col min="9483" max="9483" width="18.5703125" style="6" customWidth="1"/>
    <col min="9484" max="9484" width="19.7109375" style="6" customWidth="1"/>
    <col min="9485" max="9485" width="19" style="6" customWidth="1"/>
    <col min="9486" max="9486" width="1.5703125" style="6" customWidth="1"/>
    <col min="9487" max="9487" width="18.85546875" style="6" customWidth="1"/>
    <col min="9488" max="9500" width="8" style="6" customWidth="1"/>
    <col min="9501" max="9504" width="9.28515625" style="6" customWidth="1"/>
    <col min="9505" max="9532" width="9.140625" style="6"/>
    <col min="9533" max="9533" width="64" style="6" customWidth="1"/>
    <col min="9534" max="9534" width="97.85546875" style="6" customWidth="1"/>
    <col min="9535" max="9729" width="9.140625" style="6"/>
    <col min="9730" max="9730" width="1.28515625" style="6" customWidth="1"/>
    <col min="9731" max="9731" width="56.28515625" style="6" customWidth="1"/>
    <col min="9732" max="9732" width="61.140625" style="6" customWidth="1"/>
    <col min="9733" max="9733" width="11.7109375" style="6" customWidth="1"/>
    <col min="9734" max="9735" width="0" style="6" hidden="1" customWidth="1"/>
    <col min="9736" max="9736" width="12" style="6" customWidth="1"/>
    <col min="9737" max="9737" width="17.7109375" style="6" customWidth="1"/>
    <col min="9738" max="9738" width="22" style="6" customWidth="1"/>
    <col min="9739" max="9739" width="18.5703125" style="6" customWidth="1"/>
    <col min="9740" max="9740" width="19.7109375" style="6" customWidth="1"/>
    <col min="9741" max="9741" width="19" style="6" customWidth="1"/>
    <col min="9742" max="9742" width="1.5703125" style="6" customWidth="1"/>
    <col min="9743" max="9743" width="18.85546875" style="6" customWidth="1"/>
    <col min="9744" max="9756" width="8" style="6" customWidth="1"/>
    <col min="9757" max="9760" width="9.28515625" style="6" customWidth="1"/>
    <col min="9761" max="9788" width="9.140625" style="6"/>
    <col min="9789" max="9789" width="64" style="6" customWidth="1"/>
    <col min="9790" max="9790" width="97.85546875" style="6" customWidth="1"/>
    <col min="9791" max="9985" width="9.140625" style="6"/>
    <col min="9986" max="9986" width="1.28515625" style="6" customWidth="1"/>
    <col min="9987" max="9987" width="56.28515625" style="6" customWidth="1"/>
    <col min="9988" max="9988" width="61.140625" style="6" customWidth="1"/>
    <col min="9989" max="9989" width="11.7109375" style="6" customWidth="1"/>
    <col min="9990" max="9991" width="0" style="6" hidden="1" customWidth="1"/>
    <col min="9992" max="9992" width="12" style="6" customWidth="1"/>
    <col min="9993" max="9993" width="17.7109375" style="6" customWidth="1"/>
    <col min="9994" max="9994" width="22" style="6" customWidth="1"/>
    <col min="9995" max="9995" width="18.5703125" style="6" customWidth="1"/>
    <col min="9996" max="9996" width="19.7109375" style="6" customWidth="1"/>
    <col min="9997" max="9997" width="19" style="6" customWidth="1"/>
    <col min="9998" max="9998" width="1.5703125" style="6" customWidth="1"/>
    <col min="9999" max="9999" width="18.85546875" style="6" customWidth="1"/>
    <col min="10000" max="10012" width="8" style="6" customWidth="1"/>
    <col min="10013" max="10016" width="9.28515625" style="6" customWidth="1"/>
    <col min="10017" max="10044" width="9.140625" style="6"/>
    <col min="10045" max="10045" width="64" style="6" customWidth="1"/>
    <col min="10046" max="10046" width="97.85546875" style="6" customWidth="1"/>
    <col min="10047" max="10241" width="9.140625" style="6"/>
    <col min="10242" max="10242" width="1.28515625" style="6" customWidth="1"/>
    <col min="10243" max="10243" width="56.28515625" style="6" customWidth="1"/>
    <col min="10244" max="10244" width="61.140625" style="6" customWidth="1"/>
    <col min="10245" max="10245" width="11.7109375" style="6" customWidth="1"/>
    <col min="10246" max="10247" width="0" style="6" hidden="1" customWidth="1"/>
    <col min="10248" max="10248" width="12" style="6" customWidth="1"/>
    <col min="10249" max="10249" width="17.7109375" style="6" customWidth="1"/>
    <col min="10250" max="10250" width="22" style="6" customWidth="1"/>
    <col min="10251" max="10251" width="18.5703125" style="6" customWidth="1"/>
    <col min="10252" max="10252" width="19.7109375" style="6" customWidth="1"/>
    <col min="10253" max="10253" width="19" style="6" customWidth="1"/>
    <col min="10254" max="10254" width="1.5703125" style="6" customWidth="1"/>
    <col min="10255" max="10255" width="18.85546875" style="6" customWidth="1"/>
    <col min="10256" max="10268" width="8" style="6" customWidth="1"/>
    <col min="10269" max="10272" width="9.28515625" style="6" customWidth="1"/>
    <col min="10273" max="10300" width="9.140625" style="6"/>
    <col min="10301" max="10301" width="64" style="6" customWidth="1"/>
    <col min="10302" max="10302" width="97.85546875" style="6" customWidth="1"/>
    <col min="10303" max="10497" width="9.140625" style="6"/>
    <col min="10498" max="10498" width="1.28515625" style="6" customWidth="1"/>
    <col min="10499" max="10499" width="56.28515625" style="6" customWidth="1"/>
    <col min="10500" max="10500" width="61.140625" style="6" customWidth="1"/>
    <col min="10501" max="10501" width="11.7109375" style="6" customWidth="1"/>
    <col min="10502" max="10503" width="0" style="6" hidden="1" customWidth="1"/>
    <col min="10504" max="10504" width="12" style="6" customWidth="1"/>
    <col min="10505" max="10505" width="17.7109375" style="6" customWidth="1"/>
    <col min="10506" max="10506" width="22" style="6" customWidth="1"/>
    <col min="10507" max="10507" width="18.5703125" style="6" customWidth="1"/>
    <col min="10508" max="10508" width="19.7109375" style="6" customWidth="1"/>
    <col min="10509" max="10509" width="19" style="6" customWidth="1"/>
    <col min="10510" max="10510" width="1.5703125" style="6" customWidth="1"/>
    <col min="10511" max="10511" width="18.85546875" style="6" customWidth="1"/>
    <col min="10512" max="10524" width="8" style="6" customWidth="1"/>
    <col min="10525" max="10528" width="9.28515625" style="6" customWidth="1"/>
    <col min="10529" max="10556" width="9.140625" style="6"/>
    <col min="10557" max="10557" width="64" style="6" customWidth="1"/>
    <col min="10558" max="10558" width="97.85546875" style="6" customWidth="1"/>
    <col min="10559" max="10753" width="9.140625" style="6"/>
    <col min="10754" max="10754" width="1.28515625" style="6" customWidth="1"/>
    <col min="10755" max="10755" width="56.28515625" style="6" customWidth="1"/>
    <col min="10756" max="10756" width="61.140625" style="6" customWidth="1"/>
    <col min="10757" max="10757" width="11.7109375" style="6" customWidth="1"/>
    <col min="10758" max="10759" width="0" style="6" hidden="1" customWidth="1"/>
    <col min="10760" max="10760" width="12" style="6" customWidth="1"/>
    <col min="10761" max="10761" width="17.7109375" style="6" customWidth="1"/>
    <col min="10762" max="10762" width="22" style="6" customWidth="1"/>
    <col min="10763" max="10763" width="18.5703125" style="6" customWidth="1"/>
    <col min="10764" max="10764" width="19.7109375" style="6" customWidth="1"/>
    <col min="10765" max="10765" width="19" style="6" customWidth="1"/>
    <col min="10766" max="10766" width="1.5703125" style="6" customWidth="1"/>
    <col min="10767" max="10767" width="18.85546875" style="6" customWidth="1"/>
    <col min="10768" max="10780" width="8" style="6" customWidth="1"/>
    <col min="10781" max="10784" width="9.28515625" style="6" customWidth="1"/>
    <col min="10785" max="10812" width="9.140625" style="6"/>
    <col min="10813" max="10813" width="64" style="6" customWidth="1"/>
    <col min="10814" max="10814" width="97.85546875" style="6" customWidth="1"/>
    <col min="10815" max="11009" width="9.140625" style="6"/>
    <col min="11010" max="11010" width="1.28515625" style="6" customWidth="1"/>
    <col min="11011" max="11011" width="56.28515625" style="6" customWidth="1"/>
    <col min="11012" max="11012" width="61.140625" style="6" customWidth="1"/>
    <col min="11013" max="11013" width="11.7109375" style="6" customWidth="1"/>
    <col min="11014" max="11015" width="0" style="6" hidden="1" customWidth="1"/>
    <col min="11016" max="11016" width="12" style="6" customWidth="1"/>
    <col min="11017" max="11017" width="17.7109375" style="6" customWidth="1"/>
    <col min="11018" max="11018" width="22" style="6" customWidth="1"/>
    <col min="11019" max="11019" width="18.5703125" style="6" customWidth="1"/>
    <col min="11020" max="11020" width="19.7109375" style="6" customWidth="1"/>
    <col min="11021" max="11021" width="19" style="6" customWidth="1"/>
    <col min="11022" max="11022" width="1.5703125" style="6" customWidth="1"/>
    <col min="11023" max="11023" width="18.85546875" style="6" customWidth="1"/>
    <col min="11024" max="11036" width="8" style="6" customWidth="1"/>
    <col min="11037" max="11040" width="9.28515625" style="6" customWidth="1"/>
    <col min="11041" max="11068" width="9.140625" style="6"/>
    <col min="11069" max="11069" width="64" style="6" customWidth="1"/>
    <col min="11070" max="11070" width="97.85546875" style="6" customWidth="1"/>
    <col min="11071" max="11265" width="9.140625" style="6"/>
    <col min="11266" max="11266" width="1.28515625" style="6" customWidth="1"/>
    <col min="11267" max="11267" width="56.28515625" style="6" customWidth="1"/>
    <col min="11268" max="11268" width="61.140625" style="6" customWidth="1"/>
    <col min="11269" max="11269" width="11.7109375" style="6" customWidth="1"/>
    <col min="11270" max="11271" width="0" style="6" hidden="1" customWidth="1"/>
    <col min="11272" max="11272" width="12" style="6" customWidth="1"/>
    <col min="11273" max="11273" width="17.7109375" style="6" customWidth="1"/>
    <col min="11274" max="11274" width="22" style="6" customWidth="1"/>
    <col min="11275" max="11275" width="18.5703125" style="6" customWidth="1"/>
    <col min="11276" max="11276" width="19.7109375" style="6" customWidth="1"/>
    <col min="11277" max="11277" width="19" style="6" customWidth="1"/>
    <col min="11278" max="11278" width="1.5703125" style="6" customWidth="1"/>
    <col min="11279" max="11279" width="18.85546875" style="6" customWidth="1"/>
    <col min="11280" max="11292" width="8" style="6" customWidth="1"/>
    <col min="11293" max="11296" width="9.28515625" style="6" customWidth="1"/>
    <col min="11297" max="11324" width="9.140625" style="6"/>
    <col min="11325" max="11325" width="64" style="6" customWidth="1"/>
    <col min="11326" max="11326" width="97.85546875" style="6" customWidth="1"/>
    <col min="11327" max="11521" width="9.140625" style="6"/>
    <col min="11522" max="11522" width="1.28515625" style="6" customWidth="1"/>
    <col min="11523" max="11523" width="56.28515625" style="6" customWidth="1"/>
    <col min="11524" max="11524" width="61.140625" style="6" customWidth="1"/>
    <col min="11525" max="11525" width="11.7109375" style="6" customWidth="1"/>
    <col min="11526" max="11527" width="0" style="6" hidden="1" customWidth="1"/>
    <col min="11528" max="11528" width="12" style="6" customWidth="1"/>
    <col min="11529" max="11529" width="17.7109375" style="6" customWidth="1"/>
    <col min="11530" max="11530" width="22" style="6" customWidth="1"/>
    <col min="11531" max="11531" width="18.5703125" style="6" customWidth="1"/>
    <col min="11532" max="11532" width="19.7109375" style="6" customWidth="1"/>
    <col min="11533" max="11533" width="19" style="6" customWidth="1"/>
    <col min="11534" max="11534" width="1.5703125" style="6" customWidth="1"/>
    <col min="11535" max="11535" width="18.85546875" style="6" customWidth="1"/>
    <col min="11536" max="11548" width="8" style="6" customWidth="1"/>
    <col min="11549" max="11552" width="9.28515625" style="6" customWidth="1"/>
    <col min="11553" max="11580" width="9.140625" style="6"/>
    <col min="11581" max="11581" width="64" style="6" customWidth="1"/>
    <col min="11582" max="11582" width="97.85546875" style="6" customWidth="1"/>
    <col min="11583" max="11777" width="9.140625" style="6"/>
    <col min="11778" max="11778" width="1.28515625" style="6" customWidth="1"/>
    <col min="11779" max="11779" width="56.28515625" style="6" customWidth="1"/>
    <col min="11780" max="11780" width="61.140625" style="6" customWidth="1"/>
    <col min="11781" max="11781" width="11.7109375" style="6" customWidth="1"/>
    <col min="11782" max="11783" width="0" style="6" hidden="1" customWidth="1"/>
    <col min="11784" max="11784" width="12" style="6" customWidth="1"/>
    <col min="11785" max="11785" width="17.7109375" style="6" customWidth="1"/>
    <col min="11786" max="11786" width="22" style="6" customWidth="1"/>
    <col min="11787" max="11787" width="18.5703125" style="6" customWidth="1"/>
    <col min="11788" max="11788" width="19.7109375" style="6" customWidth="1"/>
    <col min="11789" max="11789" width="19" style="6" customWidth="1"/>
    <col min="11790" max="11790" width="1.5703125" style="6" customWidth="1"/>
    <col min="11791" max="11791" width="18.85546875" style="6" customWidth="1"/>
    <col min="11792" max="11804" width="8" style="6" customWidth="1"/>
    <col min="11805" max="11808" width="9.28515625" style="6" customWidth="1"/>
    <col min="11809" max="11836" width="9.140625" style="6"/>
    <col min="11837" max="11837" width="64" style="6" customWidth="1"/>
    <col min="11838" max="11838" width="97.85546875" style="6" customWidth="1"/>
    <col min="11839" max="12033" width="9.140625" style="6"/>
    <col min="12034" max="12034" width="1.28515625" style="6" customWidth="1"/>
    <col min="12035" max="12035" width="56.28515625" style="6" customWidth="1"/>
    <col min="12036" max="12036" width="61.140625" style="6" customWidth="1"/>
    <col min="12037" max="12037" width="11.7109375" style="6" customWidth="1"/>
    <col min="12038" max="12039" width="0" style="6" hidden="1" customWidth="1"/>
    <col min="12040" max="12040" width="12" style="6" customWidth="1"/>
    <col min="12041" max="12041" width="17.7109375" style="6" customWidth="1"/>
    <col min="12042" max="12042" width="22" style="6" customWidth="1"/>
    <col min="12043" max="12043" width="18.5703125" style="6" customWidth="1"/>
    <col min="12044" max="12044" width="19.7109375" style="6" customWidth="1"/>
    <col min="12045" max="12045" width="19" style="6" customWidth="1"/>
    <col min="12046" max="12046" width="1.5703125" style="6" customWidth="1"/>
    <col min="12047" max="12047" width="18.85546875" style="6" customWidth="1"/>
    <col min="12048" max="12060" width="8" style="6" customWidth="1"/>
    <col min="12061" max="12064" width="9.28515625" style="6" customWidth="1"/>
    <col min="12065" max="12092" width="9.140625" style="6"/>
    <col min="12093" max="12093" width="64" style="6" customWidth="1"/>
    <col min="12094" max="12094" width="97.85546875" style="6" customWidth="1"/>
    <col min="12095" max="12289" width="9.140625" style="6"/>
    <col min="12290" max="12290" width="1.28515625" style="6" customWidth="1"/>
    <col min="12291" max="12291" width="56.28515625" style="6" customWidth="1"/>
    <col min="12292" max="12292" width="61.140625" style="6" customWidth="1"/>
    <col min="12293" max="12293" width="11.7109375" style="6" customWidth="1"/>
    <col min="12294" max="12295" width="0" style="6" hidden="1" customWidth="1"/>
    <col min="12296" max="12296" width="12" style="6" customWidth="1"/>
    <col min="12297" max="12297" width="17.7109375" style="6" customWidth="1"/>
    <col min="12298" max="12298" width="22" style="6" customWidth="1"/>
    <col min="12299" max="12299" width="18.5703125" style="6" customWidth="1"/>
    <col min="12300" max="12300" width="19.7109375" style="6" customWidth="1"/>
    <col min="12301" max="12301" width="19" style="6" customWidth="1"/>
    <col min="12302" max="12302" width="1.5703125" style="6" customWidth="1"/>
    <col min="12303" max="12303" width="18.85546875" style="6" customWidth="1"/>
    <col min="12304" max="12316" width="8" style="6" customWidth="1"/>
    <col min="12317" max="12320" width="9.28515625" style="6" customWidth="1"/>
    <col min="12321" max="12348" width="9.140625" style="6"/>
    <col min="12349" max="12349" width="64" style="6" customWidth="1"/>
    <col min="12350" max="12350" width="97.85546875" style="6" customWidth="1"/>
    <col min="12351" max="12545" width="9.140625" style="6"/>
    <col min="12546" max="12546" width="1.28515625" style="6" customWidth="1"/>
    <col min="12547" max="12547" width="56.28515625" style="6" customWidth="1"/>
    <col min="12548" max="12548" width="61.140625" style="6" customWidth="1"/>
    <col min="12549" max="12549" width="11.7109375" style="6" customWidth="1"/>
    <col min="12550" max="12551" width="0" style="6" hidden="1" customWidth="1"/>
    <col min="12552" max="12552" width="12" style="6" customWidth="1"/>
    <col min="12553" max="12553" width="17.7109375" style="6" customWidth="1"/>
    <col min="12554" max="12554" width="22" style="6" customWidth="1"/>
    <col min="12555" max="12555" width="18.5703125" style="6" customWidth="1"/>
    <col min="12556" max="12556" width="19.7109375" style="6" customWidth="1"/>
    <col min="12557" max="12557" width="19" style="6" customWidth="1"/>
    <col min="12558" max="12558" width="1.5703125" style="6" customWidth="1"/>
    <col min="12559" max="12559" width="18.85546875" style="6" customWidth="1"/>
    <col min="12560" max="12572" width="8" style="6" customWidth="1"/>
    <col min="12573" max="12576" width="9.28515625" style="6" customWidth="1"/>
    <col min="12577" max="12604" width="9.140625" style="6"/>
    <col min="12605" max="12605" width="64" style="6" customWidth="1"/>
    <col min="12606" max="12606" width="97.85546875" style="6" customWidth="1"/>
    <col min="12607" max="12801" width="9.140625" style="6"/>
    <col min="12802" max="12802" width="1.28515625" style="6" customWidth="1"/>
    <col min="12803" max="12803" width="56.28515625" style="6" customWidth="1"/>
    <col min="12804" max="12804" width="61.140625" style="6" customWidth="1"/>
    <col min="12805" max="12805" width="11.7109375" style="6" customWidth="1"/>
    <col min="12806" max="12807" width="0" style="6" hidden="1" customWidth="1"/>
    <col min="12808" max="12808" width="12" style="6" customWidth="1"/>
    <col min="12809" max="12809" width="17.7109375" style="6" customWidth="1"/>
    <col min="12810" max="12810" width="22" style="6" customWidth="1"/>
    <col min="12811" max="12811" width="18.5703125" style="6" customWidth="1"/>
    <col min="12812" max="12812" width="19.7109375" style="6" customWidth="1"/>
    <col min="12813" max="12813" width="19" style="6" customWidth="1"/>
    <col min="12814" max="12814" width="1.5703125" style="6" customWidth="1"/>
    <col min="12815" max="12815" width="18.85546875" style="6" customWidth="1"/>
    <col min="12816" max="12828" width="8" style="6" customWidth="1"/>
    <col min="12829" max="12832" width="9.28515625" style="6" customWidth="1"/>
    <col min="12833" max="12860" width="9.140625" style="6"/>
    <col min="12861" max="12861" width="64" style="6" customWidth="1"/>
    <col min="12862" max="12862" width="97.85546875" style="6" customWidth="1"/>
    <col min="12863" max="13057" width="9.140625" style="6"/>
    <col min="13058" max="13058" width="1.28515625" style="6" customWidth="1"/>
    <col min="13059" max="13059" width="56.28515625" style="6" customWidth="1"/>
    <col min="13060" max="13060" width="61.140625" style="6" customWidth="1"/>
    <col min="13061" max="13061" width="11.7109375" style="6" customWidth="1"/>
    <col min="13062" max="13063" width="0" style="6" hidden="1" customWidth="1"/>
    <col min="13064" max="13064" width="12" style="6" customWidth="1"/>
    <col min="13065" max="13065" width="17.7109375" style="6" customWidth="1"/>
    <col min="13066" max="13066" width="22" style="6" customWidth="1"/>
    <col min="13067" max="13067" width="18.5703125" style="6" customWidth="1"/>
    <col min="13068" max="13068" width="19.7109375" style="6" customWidth="1"/>
    <col min="13069" max="13069" width="19" style="6" customWidth="1"/>
    <col min="13070" max="13070" width="1.5703125" style="6" customWidth="1"/>
    <col min="13071" max="13071" width="18.85546875" style="6" customWidth="1"/>
    <col min="13072" max="13084" width="8" style="6" customWidth="1"/>
    <col min="13085" max="13088" width="9.28515625" style="6" customWidth="1"/>
    <col min="13089" max="13116" width="9.140625" style="6"/>
    <col min="13117" max="13117" width="64" style="6" customWidth="1"/>
    <col min="13118" max="13118" width="97.85546875" style="6" customWidth="1"/>
    <col min="13119" max="13313" width="9.140625" style="6"/>
    <col min="13314" max="13314" width="1.28515625" style="6" customWidth="1"/>
    <col min="13315" max="13315" width="56.28515625" style="6" customWidth="1"/>
    <col min="13316" max="13316" width="61.140625" style="6" customWidth="1"/>
    <col min="13317" max="13317" width="11.7109375" style="6" customWidth="1"/>
    <col min="13318" max="13319" width="0" style="6" hidden="1" customWidth="1"/>
    <col min="13320" max="13320" width="12" style="6" customWidth="1"/>
    <col min="13321" max="13321" width="17.7109375" style="6" customWidth="1"/>
    <col min="13322" max="13322" width="22" style="6" customWidth="1"/>
    <col min="13323" max="13323" width="18.5703125" style="6" customWidth="1"/>
    <col min="13324" max="13324" width="19.7109375" style="6" customWidth="1"/>
    <col min="13325" max="13325" width="19" style="6" customWidth="1"/>
    <col min="13326" max="13326" width="1.5703125" style="6" customWidth="1"/>
    <col min="13327" max="13327" width="18.85546875" style="6" customWidth="1"/>
    <col min="13328" max="13340" width="8" style="6" customWidth="1"/>
    <col min="13341" max="13344" width="9.28515625" style="6" customWidth="1"/>
    <col min="13345" max="13372" width="9.140625" style="6"/>
    <col min="13373" max="13373" width="64" style="6" customWidth="1"/>
    <col min="13374" max="13374" width="97.85546875" style="6" customWidth="1"/>
    <col min="13375" max="13569" width="9.140625" style="6"/>
    <col min="13570" max="13570" width="1.28515625" style="6" customWidth="1"/>
    <col min="13571" max="13571" width="56.28515625" style="6" customWidth="1"/>
    <col min="13572" max="13572" width="61.140625" style="6" customWidth="1"/>
    <col min="13573" max="13573" width="11.7109375" style="6" customWidth="1"/>
    <col min="13574" max="13575" width="0" style="6" hidden="1" customWidth="1"/>
    <col min="13576" max="13576" width="12" style="6" customWidth="1"/>
    <col min="13577" max="13577" width="17.7109375" style="6" customWidth="1"/>
    <col min="13578" max="13578" width="22" style="6" customWidth="1"/>
    <col min="13579" max="13579" width="18.5703125" style="6" customWidth="1"/>
    <col min="13580" max="13580" width="19.7109375" style="6" customWidth="1"/>
    <col min="13581" max="13581" width="19" style="6" customWidth="1"/>
    <col min="13582" max="13582" width="1.5703125" style="6" customWidth="1"/>
    <col min="13583" max="13583" width="18.85546875" style="6" customWidth="1"/>
    <col min="13584" max="13596" width="8" style="6" customWidth="1"/>
    <col min="13597" max="13600" width="9.28515625" style="6" customWidth="1"/>
    <col min="13601" max="13628" width="9.140625" style="6"/>
    <col min="13629" max="13629" width="64" style="6" customWidth="1"/>
    <col min="13630" max="13630" width="97.85546875" style="6" customWidth="1"/>
    <col min="13631" max="13825" width="9.140625" style="6"/>
    <col min="13826" max="13826" width="1.28515625" style="6" customWidth="1"/>
    <col min="13827" max="13827" width="56.28515625" style="6" customWidth="1"/>
    <col min="13828" max="13828" width="61.140625" style="6" customWidth="1"/>
    <col min="13829" max="13829" width="11.7109375" style="6" customWidth="1"/>
    <col min="13830" max="13831" width="0" style="6" hidden="1" customWidth="1"/>
    <col min="13832" max="13832" width="12" style="6" customWidth="1"/>
    <col min="13833" max="13833" width="17.7109375" style="6" customWidth="1"/>
    <col min="13834" max="13834" width="22" style="6" customWidth="1"/>
    <col min="13835" max="13835" width="18.5703125" style="6" customWidth="1"/>
    <col min="13836" max="13836" width="19.7109375" style="6" customWidth="1"/>
    <col min="13837" max="13837" width="19" style="6" customWidth="1"/>
    <col min="13838" max="13838" width="1.5703125" style="6" customWidth="1"/>
    <col min="13839" max="13839" width="18.85546875" style="6" customWidth="1"/>
    <col min="13840" max="13852" width="8" style="6" customWidth="1"/>
    <col min="13853" max="13856" width="9.28515625" style="6" customWidth="1"/>
    <col min="13857" max="13884" width="9.140625" style="6"/>
    <col min="13885" max="13885" width="64" style="6" customWidth="1"/>
    <col min="13886" max="13886" width="97.85546875" style="6" customWidth="1"/>
    <col min="13887" max="14081" width="9.140625" style="6"/>
    <col min="14082" max="14082" width="1.28515625" style="6" customWidth="1"/>
    <col min="14083" max="14083" width="56.28515625" style="6" customWidth="1"/>
    <col min="14084" max="14084" width="61.140625" style="6" customWidth="1"/>
    <col min="14085" max="14085" width="11.7109375" style="6" customWidth="1"/>
    <col min="14086" max="14087" width="0" style="6" hidden="1" customWidth="1"/>
    <col min="14088" max="14088" width="12" style="6" customWidth="1"/>
    <col min="14089" max="14089" width="17.7109375" style="6" customWidth="1"/>
    <col min="14090" max="14090" width="22" style="6" customWidth="1"/>
    <col min="14091" max="14091" width="18.5703125" style="6" customWidth="1"/>
    <col min="14092" max="14092" width="19.7109375" style="6" customWidth="1"/>
    <col min="14093" max="14093" width="19" style="6" customWidth="1"/>
    <col min="14094" max="14094" width="1.5703125" style="6" customWidth="1"/>
    <col min="14095" max="14095" width="18.85546875" style="6" customWidth="1"/>
    <col min="14096" max="14108" width="8" style="6" customWidth="1"/>
    <col min="14109" max="14112" width="9.28515625" style="6" customWidth="1"/>
    <col min="14113" max="14140" width="9.140625" style="6"/>
    <col min="14141" max="14141" width="64" style="6" customWidth="1"/>
    <col min="14142" max="14142" width="97.85546875" style="6" customWidth="1"/>
    <col min="14143" max="14337" width="9.140625" style="6"/>
    <col min="14338" max="14338" width="1.28515625" style="6" customWidth="1"/>
    <col min="14339" max="14339" width="56.28515625" style="6" customWidth="1"/>
    <col min="14340" max="14340" width="61.140625" style="6" customWidth="1"/>
    <col min="14341" max="14341" width="11.7109375" style="6" customWidth="1"/>
    <col min="14342" max="14343" width="0" style="6" hidden="1" customWidth="1"/>
    <col min="14344" max="14344" width="12" style="6" customWidth="1"/>
    <col min="14345" max="14345" width="17.7109375" style="6" customWidth="1"/>
    <col min="14346" max="14346" width="22" style="6" customWidth="1"/>
    <col min="14347" max="14347" width="18.5703125" style="6" customWidth="1"/>
    <col min="14348" max="14348" width="19.7109375" style="6" customWidth="1"/>
    <col min="14349" max="14349" width="19" style="6" customWidth="1"/>
    <col min="14350" max="14350" width="1.5703125" style="6" customWidth="1"/>
    <col min="14351" max="14351" width="18.85546875" style="6" customWidth="1"/>
    <col min="14352" max="14364" width="8" style="6" customWidth="1"/>
    <col min="14365" max="14368" width="9.28515625" style="6" customWidth="1"/>
    <col min="14369" max="14396" width="9.140625" style="6"/>
    <col min="14397" max="14397" width="64" style="6" customWidth="1"/>
    <col min="14398" max="14398" width="97.85546875" style="6" customWidth="1"/>
    <col min="14399" max="14593" width="9.140625" style="6"/>
    <col min="14594" max="14594" width="1.28515625" style="6" customWidth="1"/>
    <col min="14595" max="14595" width="56.28515625" style="6" customWidth="1"/>
    <col min="14596" max="14596" width="61.140625" style="6" customWidth="1"/>
    <col min="14597" max="14597" width="11.7109375" style="6" customWidth="1"/>
    <col min="14598" max="14599" width="0" style="6" hidden="1" customWidth="1"/>
    <col min="14600" max="14600" width="12" style="6" customWidth="1"/>
    <col min="14601" max="14601" width="17.7109375" style="6" customWidth="1"/>
    <col min="14602" max="14602" width="22" style="6" customWidth="1"/>
    <col min="14603" max="14603" width="18.5703125" style="6" customWidth="1"/>
    <col min="14604" max="14604" width="19.7109375" style="6" customWidth="1"/>
    <col min="14605" max="14605" width="19" style="6" customWidth="1"/>
    <col min="14606" max="14606" width="1.5703125" style="6" customWidth="1"/>
    <col min="14607" max="14607" width="18.85546875" style="6" customWidth="1"/>
    <col min="14608" max="14620" width="8" style="6" customWidth="1"/>
    <col min="14621" max="14624" width="9.28515625" style="6" customWidth="1"/>
    <col min="14625" max="14652" width="9.140625" style="6"/>
    <col min="14653" max="14653" width="64" style="6" customWidth="1"/>
    <col min="14654" max="14654" width="97.85546875" style="6" customWidth="1"/>
    <col min="14655" max="14849" width="9.140625" style="6"/>
    <col min="14850" max="14850" width="1.28515625" style="6" customWidth="1"/>
    <col min="14851" max="14851" width="56.28515625" style="6" customWidth="1"/>
    <col min="14852" max="14852" width="61.140625" style="6" customWidth="1"/>
    <col min="14853" max="14853" width="11.7109375" style="6" customWidth="1"/>
    <col min="14854" max="14855" width="0" style="6" hidden="1" customWidth="1"/>
    <col min="14856" max="14856" width="12" style="6" customWidth="1"/>
    <col min="14857" max="14857" width="17.7109375" style="6" customWidth="1"/>
    <col min="14858" max="14858" width="22" style="6" customWidth="1"/>
    <col min="14859" max="14859" width="18.5703125" style="6" customWidth="1"/>
    <col min="14860" max="14860" width="19.7109375" style="6" customWidth="1"/>
    <col min="14861" max="14861" width="19" style="6" customWidth="1"/>
    <col min="14862" max="14862" width="1.5703125" style="6" customWidth="1"/>
    <col min="14863" max="14863" width="18.85546875" style="6" customWidth="1"/>
    <col min="14864" max="14876" width="8" style="6" customWidth="1"/>
    <col min="14877" max="14880" width="9.28515625" style="6" customWidth="1"/>
    <col min="14881" max="14908" width="9.140625" style="6"/>
    <col min="14909" max="14909" width="64" style="6" customWidth="1"/>
    <col min="14910" max="14910" width="97.85546875" style="6" customWidth="1"/>
    <col min="14911" max="15105" width="9.140625" style="6"/>
    <col min="15106" max="15106" width="1.28515625" style="6" customWidth="1"/>
    <col min="15107" max="15107" width="56.28515625" style="6" customWidth="1"/>
    <col min="15108" max="15108" width="61.140625" style="6" customWidth="1"/>
    <col min="15109" max="15109" width="11.7109375" style="6" customWidth="1"/>
    <col min="15110" max="15111" width="0" style="6" hidden="1" customWidth="1"/>
    <col min="15112" max="15112" width="12" style="6" customWidth="1"/>
    <col min="15113" max="15113" width="17.7109375" style="6" customWidth="1"/>
    <col min="15114" max="15114" width="22" style="6" customWidth="1"/>
    <col min="15115" max="15115" width="18.5703125" style="6" customWidth="1"/>
    <col min="15116" max="15116" width="19.7109375" style="6" customWidth="1"/>
    <col min="15117" max="15117" width="19" style="6" customWidth="1"/>
    <col min="15118" max="15118" width="1.5703125" style="6" customWidth="1"/>
    <col min="15119" max="15119" width="18.85546875" style="6" customWidth="1"/>
    <col min="15120" max="15132" width="8" style="6" customWidth="1"/>
    <col min="15133" max="15136" width="9.28515625" style="6" customWidth="1"/>
    <col min="15137" max="15164" width="9.140625" style="6"/>
    <col min="15165" max="15165" width="64" style="6" customWidth="1"/>
    <col min="15166" max="15166" width="97.85546875" style="6" customWidth="1"/>
    <col min="15167" max="15361" width="9.140625" style="6"/>
    <col min="15362" max="15362" width="1.28515625" style="6" customWidth="1"/>
    <col min="15363" max="15363" width="56.28515625" style="6" customWidth="1"/>
    <col min="15364" max="15364" width="61.140625" style="6" customWidth="1"/>
    <col min="15365" max="15365" width="11.7109375" style="6" customWidth="1"/>
    <col min="15366" max="15367" width="0" style="6" hidden="1" customWidth="1"/>
    <col min="15368" max="15368" width="12" style="6" customWidth="1"/>
    <col min="15369" max="15369" width="17.7109375" style="6" customWidth="1"/>
    <col min="15370" max="15370" width="22" style="6" customWidth="1"/>
    <col min="15371" max="15371" width="18.5703125" style="6" customWidth="1"/>
    <col min="15372" max="15372" width="19.7109375" style="6" customWidth="1"/>
    <col min="15373" max="15373" width="19" style="6" customWidth="1"/>
    <col min="15374" max="15374" width="1.5703125" style="6" customWidth="1"/>
    <col min="15375" max="15375" width="18.85546875" style="6" customWidth="1"/>
    <col min="15376" max="15388" width="8" style="6" customWidth="1"/>
    <col min="15389" max="15392" width="9.28515625" style="6" customWidth="1"/>
    <col min="15393" max="15420" width="9.140625" style="6"/>
    <col min="15421" max="15421" width="64" style="6" customWidth="1"/>
    <col min="15422" max="15422" width="97.85546875" style="6" customWidth="1"/>
    <col min="15423" max="15617" width="9.140625" style="6"/>
    <col min="15618" max="15618" width="1.28515625" style="6" customWidth="1"/>
    <col min="15619" max="15619" width="56.28515625" style="6" customWidth="1"/>
    <col min="15620" max="15620" width="61.140625" style="6" customWidth="1"/>
    <col min="15621" max="15621" width="11.7109375" style="6" customWidth="1"/>
    <col min="15622" max="15623" width="0" style="6" hidden="1" customWidth="1"/>
    <col min="15624" max="15624" width="12" style="6" customWidth="1"/>
    <col min="15625" max="15625" width="17.7109375" style="6" customWidth="1"/>
    <col min="15626" max="15626" width="22" style="6" customWidth="1"/>
    <col min="15627" max="15627" width="18.5703125" style="6" customWidth="1"/>
    <col min="15628" max="15628" width="19.7109375" style="6" customWidth="1"/>
    <col min="15629" max="15629" width="19" style="6" customWidth="1"/>
    <col min="15630" max="15630" width="1.5703125" style="6" customWidth="1"/>
    <col min="15631" max="15631" width="18.85546875" style="6" customWidth="1"/>
    <col min="15632" max="15644" width="8" style="6" customWidth="1"/>
    <col min="15645" max="15648" width="9.28515625" style="6" customWidth="1"/>
    <col min="15649" max="15676" width="9.140625" style="6"/>
    <col min="15677" max="15677" width="64" style="6" customWidth="1"/>
    <col min="15678" max="15678" width="97.85546875" style="6" customWidth="1"/>
    <col min="15679" max="15873" width="9.140625" style="6"/>
    <col min="15874" max="15874" width="1.28515625" style="6" customWidth="1"/>
    <col min="15875" max="15875" width="56.28515625" style="6" customWidth="1"/>
    <col min="15876" max="15876" width="61.140625" style="6" customWidth="1"/>
    <col min="15877" max="15877" width="11.7109375" style="6" customWidth="1"/>
    <col min="15878" max="15879" width="0" style="6" hidden="1" customWidth="1"/>
    <col min="15880" max="15880" width="12" style="6" customWidth="1"/>
    <col min="15881" max="15881" width="17.7109375" style="6" customWidth="1"/>
    <col min="15882" max="15882" width="22" style="6" customWidth="1"/>
    <col min="15883" max="15883" width="18.5703125" style="6" customWidth="1"/>
    <col min="15884" max="15884" width="19.7109375" style="6" customWidth="1"/>
    <col min="15885" max="15885" width="19" style="6" customWidth="1"/>
    <col min="15886" max="15886" width="1.5703125" style="6" customWidth="1"/>
    <col min="15887" max="15887" width="18.85546875" style="6" customWidth="1"/>
    <col min="15888" max="15900" width="8" style="6" customWidth="1"/>
    <col min="15901" max="15904" width="9.28515625" style="6" customWidth="1"/>
    <col min="15905" max="15932" width="9.140625" style="6"/>
    <col min="15933" max="15933" width="64" style="6" customWidth="1"/>
    <col min="15934" max="15934" width="97.85546875" style="6" customWidth="1"/>
    <col min="15935" max="16129" width="9.140625" style="6"/>
    <col min="16130" max="16130" width="1.28515625" style="6" customWidth="1"/>
    <col min="16131" max="16131" width="56.28515625" style="6" customWidth="1"/>
    <col min="16132" max="16132" width="61.140625" style="6" customWidth="1"/>
    <col min="16133" max="16133" width="11.7109375" style="6" customWidth="1"/>
    <col min="16134" max="16135" width="0" style="6" hidden="1" customWidth="1"/>
    <col min="16136" max="16136" width="12" style="6" customWidth="1"/>
    <col min="16137" max="16137" width="17.7109375" style="6" customWidth="1"/>
    <col min="16138" max="16138" width="22" style="6" customWidth="1"/>
    <col min="16139" max="16139" width="18.5703125" style="6" customWidth="1"/>
    <col min="16140" max="16140" width="19.7109375" style="6" customWidth="1"/>
    <col min="16141" max="16141" width="19" style="6" customWidth="1"/>
    <col min="16142" max="16142" width="1.5703125" style="6" customWidth="1"/>
    <col min="16143" max="16143" width="18.85546875" style="6" customWidth="1"/>
    <col min="16144" max="16156" width="8" style="6" customWidth="1"/>
    <col min="16157" max="16160" width="9.28515625" style="6" customWidth="1"/>
    <col min="16161" max="16188" width="9.140625" style="6"/>
    <col min="16189" max="16189" width="64" style="6" customWidth="1"/>
    <col min="16190" max="16190" width="97.85546875" style="6" customWidth="1"/>
    <col min="16191" max="16384" width="9.140625" style="6"/>
  </cols>
  <sheetData>
    <row r="1" spans="1:62" ht="38.25" customHeight="1" thickBot="1" x14ac:dyDescent="0.3">
      <c r="A1" s="96"/>
      <c r="B1" s="243" t="s">
        <v>108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97"/>
      <c r="BI1" s="7" t="s">
        <v>0</v>
      </c>
      <c r="BJ1" s="8" t="s">
        <v>1</v>
      </c>
    </row>
    <row r="2" spans="1:62" ht="25.5" hidden="1" customHeight="1" x14ac:dyDescent="0.25">
      <c r="A2" s="98"/>
      <c r="B2" s="99" t="s">
        <v>109</v>
      </c>
      <c r="C2" s="100"/>
      <c r="D2" s="101"/>
      <c r="E2" s="15"/>
      <c r="F2" s="15"/>
      <c r="G2" s="16"/>
      <c r="H2" s="16"/>
      <c r="I2" s="16"/>
      <c r="J2" s="16"/>
      <c r="K2" s="16"/>
      <c r="L2" s="16"/>
      <c r="M2" s="16"/>
      <c r="N2" s="102"/>
      <c r="BI2" s="22" t="s">
        <v>4</v>
      </c>
      <c r="BJ2" s="23" t="s">
        <v>5</v>
      </c>
    </row>
    <row r="3" spans="1:62" ht="25.5" customHeight="1" x14ac:dyDescent="0.25">
      <c r="A3" s="98"/>
      <c r="B3" s="99" t="s">
        <v>110</v>
      </c>
      <c r="C3" s="100" t="s">
        <v>111</v>
      </c>
      <c r="D3" s="14"/>
      <c r="E3" s="31"/>
      <c r="F3" s="31"/>
      <c r="G3" s="16"/>
      <c r="H3" s="16"/>
      <c r="I3" s="16"/>
      <c r="J3" s="16"/>
      <c r="K3" s="24" t="s">
        <v>7</v>
      </c>
      <c r="L3" s="103">
        <v>2020</v>
      </c>
      <c r="M3" s="16"/>
      <c r="N3" s="102"/>
      <c r="BI3" s="26" t="s">
        <v>8</v>
      </c>
      <c r="BJ3" s="27" t="s">
        <v>9</v>
      </c>
    </row>
    <row r="4" spans="1:62" ht="6.75" customHeight="1" x14ac:dyDescent="0.25">
      <c r="A4" s="98"/>
      <c r="B4" s="99"/>
      <c r="C4" s="19"/>
      <c r="D4" s="14"/>
      <c r="E4" s="31"/>
      <c r="F4" s="31"/>
      <c r="G4" s="16"/>
      <c r="H4" s="16"/>
      <c r="I4" s="16"/>
      <c r="J4" s="16"/>
      <c r="K4" s="16"/>
      <c r="L4" s="16"/>
      <c r="M4" s="16"/>
      <c r="N4" s="102"/>
      <c r="BI4" s="26" t="s">
        <v>11</v>
      </c>
      <c r="BJ4" s="27" t="s">
        <v>12</v>
      </c>
    </row>
    <row r="5" spans="1:62" ht="3.75" customHeight="1" x14ac:dyDescent="0.25">
      <c r="A5" s="98"/>
      <c r="B5" s="104"/>
      <c r="C5" s="14"/>
      <c r="D5" s="14"/>
      <c r="E5" s="31"/>
      <c r="F5" s="31"/>
      <c r="G5" s="16"/>
      <c r="H5" s="16"/>
      <c r="I5" s="16"/>
      <c r="J5" s="16"/>
      <c r="K5" s="16"/>
      <c r="L5" s="16"/>
      <c r="M5" s="16"/>
      <c r="N5" s="102"/>
      <c r="BI5" s="26" t="s">
        <v>15</v>
      </c>
      <c r="BJ5" s="27" t="s">
        <v>16</v>
      </c>
    </row>
    <row r="6" spans="1:62" ht="39" customHeight="1" x14ac:dyDescent="0.25">
      <c r="A6" s="98"/>
      <c r="B6" s="245" t="s">
        <v>112</v>
      </c>
      <c r="C6" s="245"/>
      <c r="D6" s="228" t="s">
        <v>19</v>
      </c>
      <c r="E6" s="228" t="s">
        <v>18</v>
      </c>
      <c r="F6" s="228" t="s">
        <v>20</v>
      </c>
      <c r="G6" s="229" t="s">
        <v>21</v>
      </c>
      <c r="H6" s="105"/>
      <c r="I6" s="220" t="s">
        <v>22</v>
      </c>
      <c r="J6" s="220"/>
      <c r="K6" s="220"/>
      <c r="L6" s="220"/>
      <c r="M6" s="220"/>
      <c r="N6" s="102"/>
      <c r="BI6" s="26" t="s">
        <v>24</v>
      </c>
      <c r="BJ6" s="27" t="s">
        <v>25</v>
      </c>
    </row>
    <row r="7" spans="1:62" ht="12" customHeight="1" x14ac:dyDescent="0.25">
      <c r="A7" s="98"/>
      <c r="B7" s="245"/>
      <c r="C7" s="245"/>
      <c r="D7" s="228"/>
      <c r="E7" s="228"/>
      <c r="F7" s="228"/>
      <c r="G7" s="229"/>
      <c r="H7" s="105"/>
      <c r="I7" s="106">
        <v>1</v>
      </c>
      <c r="J7" s="106">
        <v>2</v>
      </c>
      <c r="K7" s="106">
        <v>3</v>
      </c>
      <c r="L7" s="106">
        <v>4</v>
      </c>
      <c r="M7" s="106">
        <v>5</v>
      </c>
      <c r="N7" s="102"/>
      <c r="BI7" s="26" t="s">
        <v>26</v>
      </c>
      <c r="BJ7" s="27" t="s">
        <v>27</v>
      </c>
    </row>
    <row r="8" spans="1:62" ht="27.75" hidden="1" customHeight="1" x14ac:dyDescent="0.25">
      <c r="A8" s="98"/>
      <c r="B8" s="245"/>
      <c r="C8" s="245"/>
      <c r="D8" s="228"/>
      <c r="E8" s="228"/>
      <c r="F8" s="228"/>
      <c r="G8" s="229"/>
      <c r="H8" s="105"/>
      <c r="I8" s="220"/>
      <c r="J8" s="220"/>
      <c r="K8" s="220"/>
      <c r="L8" s="220"/>
      <c r="M8" s="220"/>
      <c r="N8" s="102"/>
      <c r="BI8" s="26" t="s">
        <v>113</v>
      </c>
      <c r="BJ8" s="27" t="s">
        <v>114</v>
      </c>
    </row>
    <row r="9" spans="1:62" ht="18" customHeight="1" x14ac:dyDescent="0.25">
      <c r="A9" s="98"/>
      <c r="B9" s="245"/>
      <c r="C9" s="245"/>
      <c r="D9" s="228"/>
      <c r="E9" s="228"/>
      <c r="F9" s="228"/>
      <c r="G9" s="229"/>
      <c r="H9" s="105"/>
      <c r="I9" s="107" t="s">
        <v>115</v>
      </c>
      <c r="J9" s="107" t="s">
        <v>116</v>
      </c>
      <c r="K9" s="106" t="s">
        <v>117</v>
      </c>
      <c r="L9" s="106" t="s">
        <v>118</v>
      </c>
      <c r="M9" s="106" t="s">
        <v>119</v>
      </c>
      <c r="N9" s="102"/>
      <c r="BI9" s="26" t="s">
        <v>33</v>
      </c>
      <c r="BJ9" s="27" t="s">
        <v>34</v>
      </c>
    </row>
    <row r="10" spans="1:62" ht="91.5" customHeight="1" x14ac:dyDescent="0.25">
      <c r="A10" s="98"/>
      <c r="B10" s="108" t="s">
        <v>35</v>
      </c>
      <c r="C10" s="108" t="s">
        <v>36</v>
      </c>
      <c r="D10" s="228"/>
      <c r="E10" s="228"/>
      <c r="F10" s="228"/>
      <c r="G10" s="229"/>
      <c r="H10" s="109" t="s">
        <v>120</v>
      </c>
      <c r="I10" s="110" t="s">
        <v>38</v>
      </c>
      <c r="J10" s="110" t="s">
        <v>39</v>
      </c>
      <c r="K10" s="110" t="s">
        <v>40</v>
      </c>
      <c r="L10" s="110" t="s">
        <v>41</v>
      </c>
      <c r="M10" s="110" t="s">
        <v>42</v>
      </c>
      <c r="N10" s="102"/>
      <c r="BI10" s="26" t="s">
        <v>43</v>
      </c>
      <c r="BJ10" s="27" t="s">
        <v>44</v>
      </c>
    </row>
    <row r="11" spans="1:62" ht="75" customHeight="1" x14ac:dyDescent="0.25">
      <c r="A11" s="98"/>
      <c r="B11" s="232" t="s">
        <v>121</v>
      </c>
      <c r="C11" s="232" t="s">
        <v>164</v>
      </c>
      <c r="D11" s="233">
        <v>25</v>
      </c>
      <c r="E11" s="241">
        <v>25</v>
      </c>
      <c r="F11" s="241">
        <f>G11/100</f>
        <v>0</v>
      </c>
      <c r="G11" s="237"/>
      <c r="H11" s="238">
        <v>44926</v>
      </c>
      <c r="I11" s="230" t="str">
        <f>IF($F11&lt;=0.1,IF($F11&gt;=0,"x",""),"")</f>
        <v>x</v>
      </c>
      <c r="J11" s="230" t="str">
        <f>IF(F11&lt;=0.25,IF(F11&gt;=0.11,"x",""),"")</f>
        <v/>
      </c>
      <c r="K11" s="230" t="str">
        <f>IF(F11&lt;=0.5,IF(F11&gt;0.25,"x",""),"")</f>
        <v/>
      </c>
      <c r="L11" s="230" t="str">
        <f t="shared" ref="L11:L19" si="0">IF(F11&lt;=0.75,IF(F11&gt;=0.51,"x",""),"")</f>
        <v/>
      </c>
      <c r="M11" s="230" t="str">
        <f>IF(F11&lt;=1,IF(F11&gt;0.75,"x",""),"")</f>
        <v/>
      </c>
      <c r="N11" s="102"/>
      <c r="O11" s="231" t="str">
        <f>IF(G8&gt;76&lt;100,1,"")</f>
        <v/>
      </c>
      <c r="P11" s="47"/>
      <c r="Q11" s="47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9"/>
      <c r="BI11" s="26" t="s">
        <v>45</v>
      </c>
      <c r="BJ11" s="27" t="s">
        <v>46</v>
      </c>
    </row>
    <row r="12" spans="1:62" ht="60.75" customHeight="1" x14ac:dyDescent="0.25">
      <c r="A12" s="98"/>
      <c r="B12" s="232"/>
      <c r="C12" s="232"/>
      <c r="D12" s="233"/>
      <c r="E12" s="241"/>
      <c r="F12" s="241"/>
      <c r="G12" s="237"/>
      <c r="H12" s="239"/>
      <c r="I12" s="230"/>
      <c r="J12" s="230"/>
      <c r="K12" s="230" t="str">
        <f t="shared" ref="K12:K23" si="1">IF(F12&lt;=0.5,IF(F12&gt;0.25,"x",""),"")</f>
        <v/>
      </c>
      <c r="L12" s="230" t="str">
        <f t="shared" si="0"/>
        <v/>
      </c>
      <c r="M12" s="230" t="str">
        <f>IF(F12&lt;=1,IF(F12&gt;0.75,"x",""),"")</f>
        <v/>
      </c>
      <c r="N12" s="102"/>
      <c r="O12" s="231"/>
      <c r="BI12" s="26" t="s">
        <v>122</v>
      </c>
      <c r="BJ12" s="27" t="s">
        <v>123</v>
      </c>
    </row>
    <row r="13" spans="1:62" ht="48" customHeight="1" x14ac:dyDescent="0.25">
      <c r="A13" s="98"/>
      <c r="B13" s="232"/>
      <c r="C13" s="232"/>
      <c r="D13" s="233"/>
      <c r="E13" s="241"/>
      <c r="F13" s="241"/>
      <c r="G13" s="237"/>
      <c r="H13" s="240"/>
      <c r="I13" s="230"/>
      <c r="J13" s="230"/>
      <c r="K13" s="230" t="str">
        <f t="shared" si="1"/>
        <v/>
      </c>
      <c r="L13" s="230" t="str">
        <f t="shared" si="0"/>
        <v/>
      </c>
      <c r="M13" s="230" t="str">
        <f>IF(F13&lt;=1,IF(F13&gt;0.75,"x",""),"")</f>
        <v/>
      </c>
      <c r="N13" s="102"/>
      <c r="O13" s="231"/>
      <c r="BI13" s="26" t="s">
        <v>124</v>
      </c>
      <c r="BJ13" s="27" t="s">
        <v>125</v>
      </c>
    </row>
    <row r="14" spans="1:62" ht="72" customHeight="1" x14ac:dyDescent="0.25">
      <c r="A14" s="98"/>
      <c r="B14" s="232" t="s">
        <v>126</v>
      </c>
      <c r="C14" s="232" t="s">
        <v>127</v>
      </c>
      <c r="D14" s="233">
        <v>25</v>
      </c>
      <c r="E14" s="242">
        <v>25</v>
      </c>
      <c r="F14" s="241">
        <f>G14/100</f>
        <v>0</v>
      </c>
      <c r="G14" s="237"/>
      <c r="H14" s="238">
        <v>44926</v>
      </c>
      <c r="I14" s="230" t="str">
        <f>IF($F14&lt;=0.1,IF($F14&gt;=0,"x",""),"")</f>
        <v>x</v>
      </c>
      <c r="J14" s="230" t="str">
        <f>IF(F14&lt;=0.25,IF(F14&gt;=0.11,"x",""),"")</f>
        <v/>
      </c>
      <c r="K14" s="230" t="str">
        <f t="shared" si="1"/>
        <v/>
      </c>
      <c r="L14" s="230" t="str">
        <f t="shared" si="0"/>
        <v/>
      </c>
      <c r="M14" s="230" t="str">
        <f t="shared" ref="M14:M19" si="2">IF(F14&lt;=1,IF(F14&gt;0.75,"x",""),"")</f>
        <v/>
      </c>
      <c r="N14" s="102"/>
      <c r="O14" s="231" t="str">
        <f>IF(G11&gt;76&lt;100,1,"")</f>
        <v/>
      </c>
      <c r="BI14" s="26" t="s">
        <v>128</v>
      </c>
      <c r="BJ14" s="27" t="s">
        <v>129</v>
      </c>
    </row>
    <row r="15" spans="1:62" ht="15" customHeight="1" x14ac:dyDescent="0.25">
      <c r="A15" s="98"/>
      <c r="B15" s="232"/>
      <c r="C15" s="232"/>
      <c r="D15" s="233"/>
      <c r="E15" s="242"/>
      <c r="F15" s="241"/>
      <c r="G15" s="237"/>
      <c r="H15" s="239"/>
      <c r="I15" s="230"/>
      <c r="J15" s="230"/>
      <c r="K15" s="230" t="str">
        <f t="shared" si="1"/>
        <v/>
      </c>
      <c r="L15" s="230" t="str">
        <f t="shared" si="0"/>
        <v/>
      </c>
      <c r="M15" s="230" t="str">
        <f t="shared" si="2"/>
        <v/>
      </c>
      <c r="N15" s="102"/>
      <c r="O15" s="231"/>
      <c r="BI15" s="26" t="s">
        <v>47</v>
      </c>
      <c r="BJ15" s="27" t="s">
        <v>48</v>
      </c>
    </row>
    <row r="16" spans="1:62" ht="51.75" customHeight="1" x14ac:dyDescent="0.25">
      <c r="A16" s="98"/>
      <c r="B16" s="232"/>
      <c r="C16" s="232"/>
      <c r="D16" s="233"/>
      <c r="E16" s="242"/>
      <c r="F16" s="241"/>
      <c r="G16" s="237"/>
      <c r="H16" s="240"/>
      <c r="I16" s="230"/>
      <c r="J16" s="230"/>
      <c r="K16" s="230" t="str">
        <f t="shared" si="1"/>
        <v/>
      </c>
      <c r="L16" s="230" t="str">
        <f t="shared" si="0"/>
        <v/>
      </c>
      <c r="M16" s="230" t="str">
        <f t="shared" si="2"/>
        <v/>
      </c>
      <c r="N16" s="102"/>
      <c r="O16" s="231"/>
      <c r="BI16" s="26" t="s">
        <v>49</v>
      </c>
      <c r="BJ16" s="27" t="s">
        <v>50</v>
      </c>
    </row>
    <row r="17" spans="1:62" ht="15" customHeight="1" x14ac:dyDescent="0.25">
      <c r="A17" s="98"/>
      <c r="B17" s="232" t="s">
        <v>130</v>
      </c>
      <c r="C17" s="232" t="s">
        <v>131</v>
      </c>
      <c r="D17" s="233">
        <v>25</v>
      </c>
      <c r="E17" s="241">
        <v>25</v>
      </c>
      <c r="F17" s="241">
        <f>G17/100</f>
        <v>0</v>
      </c>
      <c r="G17" s="237"/>
      <c r="H17" s="238">
        <v>44926</v>
      </c>
      <c r="I17" s="230" t="str">
        <f>IF($F17&lt;=0.1,IF($F17&gt;=0,"x",""),"")</f>
        <v>x</v>
      </c>
      <c r="J17" s="230"/>
      <c r="K17" s="230"/>
      <c r="L17" s="230" t="str">
        <f t="shared" si="0"/>
        <v/>
      </c>
      <c r="M17" s="230" t="str">
        <f t="shared" si="2"/>
        <v/>
      </c>
      <c r="N17" s="102"/>
      <c r="O17" s="231" t="str">
        <f>IF(G17&gt;76&lt;100,1,"")</f>
        <v/>
      </c>
      <c r="P17" s="47"/>
      <c r="Q17" s="47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9"/>
      <c r="BI17" s="26" t="s">
        <v>51</v>
      </c>
      <c r="BJ17" s="27" t="s">
        <v>52</v>
      </c>
    </row>
    <row r="18" spans="1:62" ht="15" customHeight="1" x14ac:dyDescent="0.25">
      <c r="A18" s="98"/>
      <c r="B18" s="232"/>
      <c r="C18" s="232"/>
      <c r="D18" s="233"/>
      <c r="E18" s="241"/>
      <c r="F18" s="241"/>
      <c r="G18" s="237"/>
      <c r="H18" s="239"/>
      <c r="I18" s="230"/>
      <c r="J18" s="230"/>
      <c r="K18" s="230"/>
      <c r="L18" s="230" t="str">
        <f t="shared" si="0"/>
        <v/>
      </c>
      <c r="M18" s="230" t="str">
        <f t="shared" si="2"/>
        <v/>
      </c>
      <c r="N18" s="102"/>
      <c r="O18" s="231"/>
      <c r="BI18" s="26" t="s">
        <v>53</v>
      </c>
      <c r="BJ18" s="27" t="s">
        <v>54</v>
      </c>
    </row>
    <row r="19" spans="1:62" ht="53.25" customHeight="1" thickBot="1" x14ac:dyDescent="0.3">
      <c r="A19" s="98"/>
      <c r="B19" s="232"/>
      <c r="C19" s="232"/>
      <c r="D19" s="233"/>
      <c r="E19" s="241"/>
      <c r="F19" s="241"/>
      <c r="G19" s="237"/>
      <c r="H19" s="240"/>
      <c r="I19" s="230"/>
      <c r="J19" s="230"/>
      <c r="K19" s="230"/>
      <c r="L19" s="230" t="str">
        <f t="shared" si="0"/>
        <v/>
      </c>
      <c r="M19" s="230" t="str">
        <f t="shared" si="2"/>
        <v/>
      </c>
      <c r="N19" s="102"/>
      <c r="O19" s="231"/>
      <c r="BI19" s="50" t="s">
        <v>55</v>
      </c>
      <c r="BJ19" s="51" t="s">
        <v>56</v>
      </c>
    </row>
    <row r="20" spans="1:62" ht="58.5" customHeight="1" x14ac:dyDescent="0.25">
      <c r="A20" s="98"/>
      <c r="B20" s="232" t="s">
        <v>165</v>
      </c>
      <c r="C20" s="232" t="s">
        <v>166</v>
      </c>
      <c r="D20" s="233">
        <v>25</v>
      </c>
      <c r="E20" s="234">
        <v>25</v>
      </c>
      <c r="F20" s="234">
        <f>G20/100</f>
        <v>0</v>
      </c>
      <c r="G20" s="237"/>
      <c r="H20" s="238">
        <v>44666</v>
      </c>
      <c r="I20" s="230"/>
      <c r="J20" s="230"/>
      <c r="K20" s="230"/>
      <c r="L20" s="230"/>
      <c r="M20" s="230"/>
      <c r="N20" s="102"/>
      <c r="O20" s="48"/>
      <c r="P20" s="47"/>
      <c r="Q20" s="47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9"/>
      <c r="BI20" s="26" t="s">
        <v>51</v>
      </c>
      <c r="BJ20" s="27" t="s">
        <v>52</v>
      </c>
    </row>
    <row r="21" spans="1:62" ht="66" customHeight="1" x14ac:dyDescent="0.25">
      <c r="A21" s="98"/>
      <c r="B21" s="232"/>
      <c r="C21" s="232"/>
      <c r="D21" s="233"/>
      <c r="E21" s="235"/>
      <c r="F21" s="235"/>
      <c r="G21" s="237"/>
      <c r="H21" s="239"/>
      <c r="I21" s="230"/>
      <c r="J21" s="230"/>
      <c r="K21" s="230"/>
      <c r="L21" s="230"/>
      <c r="M21" s="230"/>
      <c r="N21" s="102"/>
      <c r="BI21" s="26" t="s">
        <v>53</v>
      </c>
      <c r="BJ21" s="27" t="s">
        <v>54</v>
      </c>
    </row>
    <row r="22" spans="1:62" ht="149.25" customHeight="1" thickBot="1" x14ac:dyDescent="0.3">
      <c r="A22" s="98"/>
      <c r="B22" s="232"/>
      <c r="C22" s="232"/>
      <c r="D22" s="233"/>
      <c r="E22" s="236"/>
      <c r="F22" s="236"/>
      <c r="G22" s="237"/>
      <c r="H22" s="240"/>
      <c r="I22" s="230"/>
      <c r="J22" s="230"/>
      <c r="K22" s="230"/>
      <c r="L22" s="230"/>
      <c r="M22" s="230"/>
      <c r="N22" s="102"/>
      <c r="O22" s="6" t="str">
        <f>IF(G20&gt;76&lt;100,1,"")</f>
        <v/>
      </c>
      <c r="BI22" s="50" t="s">
        <v>55</v>
      </c>
      <c r="BJ22" s="51" t="s">
        <v>56</v>
      </c>
    </row>
    <row r="23" spans="1:62" ht="64.5" customHeight="1" x14ac:dyDescent="0.25">
      <c r="A23" s="98"/>
      <c r="B23" s="111"/>
      <c r="C23" s="111"/>
      <c r="D23" s="112">
        <f>(E23/E$25)*100</f>
        <v>0</v>
      </c>
      <c r="E23" s="113"/>
      <c r="F23" s="114">
        <f>G23/100</f>
        <v>0</v>
      </c>
      <c r="G23" s="115"/>
      <c r="H23" s="116"/>
      <c r="I23" s="117" t="str">
        <f>IF($F23&lt;=0.1,IF($F23&gt;=0,"x",""),"")</f>
        <v>x</v>
      </c>
      <c r="J23" s="117" t="str">
        <f>IF(F23&lt;=0.25,IF(F23&gt;=0.11,"x",""),"")</f>
        <v/>
      </c>
      <c r="K23" s="117" t="str">
        <f t="shared" si="1"/>
        <v/>
      </c>
      <c r="L23" s="117" t="str">
        <f>IF(F23&lt;=0.75,IF(F23&gt;=0.51,"x",""),"")</f>
        <v/>
      </c>
      <c r="M23" s="117" t="str">
        <f>IF(F23&lt;=1,IF(F23&gt;0.75,"x",""),"")</f>
        <v/>
      </c>
      <c r="N23" s="102"/>
    </row>
    <row r="24" spans="1:62" s="53" customFormat="1" ht="89.25" customHeight="1" x14ac:dyDescent="0.25">
      <c r="A24" s="98"/>
      <c r="B24" s="221"/>
      <c r="C24" s="221"/>
      <c r="D24" s="118" t="s">
        <v>132</v>
      </c>
      <c r="E24" s="118" t="s">
        <v>132</v>
      </c>
      <c r="F24" s="119"/>
      <c r="G24" s="118" t="s">
        <v>133</v>
      </c>
      <c r="H24" s="118"/>
      <c r="I24" s="221"/>
      <c r="J24" s="221"/>
      <c r="K24" s="221"/>
      <c r="L24" s="221"/>
      <c r="M24" s="221"/>
      <c r="N24" s="102"/>
      <c r="BI24" s="120"/>
      <c r="BJ24"/>
    </row>
    <row r="25" spans="1:62" s="53" customFormat="1" ht="111.75" customHeight="1" x14ac:dyDescent="0.25">
      <c r="A25" s="98"/>
      <c r="B25" s="222" t="s">
        <v>134</v>
      </c>
      <c r="C25" s="222"/>
      <c r="D25" s="121">
        <f>D11+D14+D17+D20</f>
        <v>100</v>
      </c>
      <c r="E25" s="119">
        <f>SUM(E11:E23)</f>
        <v>100</v>
      </c>
      <c r="F25" s="119"/>
      <c r="G25" s="118">
        <f>SUM(I25:M25)</f>
        <v>0</v>
      </c>
      <c r="H25" s="118"/>
      <c r="I25" s="122"/>
      <c r="J25" s="123">
        <f>IF(J11="x",F11*#REF!)+IF(J12="x",F12*D11)+IF(J13="x",F13*D13)+IF(J14="x",F14*D14)+IF(J15="x",F15*D15)+IF(J16="x",F16*D16)+IF(J17="x",F17*D17)+IF(J18="x",F18*D18)+IF(J19="x",F19*D19)+IF(J23="x",F23*D23)</f>
        <v>0</v>
      </c>
      <c r="K25" s="123">
        <f>IF(K11="x",F11*#REF!)+IF(K12="x",F12*D11)+IF(K13="x",F13*D13)+IF(K14="x",F14*D14)+IF(K15="x",F15*D15)+IF(K16="x",F16*D16)+IF(K17="x",F17*D17)+IF(K18="x",F18*D18)+IF(K19="x",F19*D19)+IF(K23="x",F23*D23)</f>
        <v>0</v>
      </c>
      <c r="L25" s="123">
        <f>IF(L11="x",F11*D11)+IF(L14="x",F14*D14)+IF(L17="x",F17*D17)</f>
        <v>0</v>
      </c>
      <c r="M25" s="123">
        <f>IF(M11="x",F11*D11)+IF(M14="x",F14*D14)+IF(M17="x",F17*D17)</f>
        <v>0</v>
      </c>
      <c r="N25" s="102"/>
      <c r="BI25" s="120"/>
      <c r="BJ25"/>
    </row>
    <row r="26" spans="1:62" ht="16.5" customHeight="1" x14ac:dyDescent="0.25">
      <c r="A26" s="98"/>
      <c r="B26" s="227" t="s">
        <v>70</v>
      </c>
      <c r="C26" s="227" t="s">
        <v>71</v>
      </c>
      <c r="D26" s="228" t="s">
        <v>66</v>
      </c>
      <c r="E26" s="228" t="s">
        <v>65</v>
      </c>
      <c r="F26" s="228" t="s">
        <v>67</v>
      </c>
      <c r="G26" s="229" t="s">
        <v>68</v>
      </c>
      <c r="H26" s="105"/>
      <c r="I26" s="220" t="s">
        <v>69</v>
      </c>
      <c r="J26" s="220"/>
      <c r="K26" s="220"/>
      <c r="L26" s="220"/>
      <c r="M26" s="220"/>
      <c r="N26" s="102"/>
      <c r="BI26" s="120"/>
    </row>
    <row r="27" spans="1:62" ht="15" customHeight="1" x14ac:dyDescent="0.25">
      <c r="A27" s="98"/>
      <c r="B27" s="227"/>
      <c r="C27" s="227"/>
      <c r="D27" s="228"/>
      <c r="E27" s="228"/>
      <c r="F27" s="228"/>
      <c r="G27" s="229"/>
      <c r="H27" s="105"/>
      <c r="I27" s="106">
        <v>1</v>
      </c>
      <c r="J27" s="106">
        <v>2</v>
      </c>
      <c r="K27" s="106">
        <v>3</v>
      </c>
      <c r="L27" s="106">
        <v>4</v>
      </c>
      <c r="M27" s="106">
        <v>5</v>
      </c>
      <c r="N27" s="102"/>
      <c r="BI27" s="26"/>
      <c r="BJ27" s="27"/>
    </row>
    <row r="28" spans="1:62" ht="23.25" customHeight="1" x14ac:dyDescent="0.25">
      <c r="A28" s="98"/>
      <c r="B28" s="227"/>
      <c r="C28" s="227"/>
      <c r="D28" s="228"/>
      <c r="E28" s="228"/>
      <c r="F28" s="228"/>
      <c r="G28" s="229"/>
      <c r="H28" s="105"/>
      <c r="I28" s="107" t="s">
        <v>115</v>
      </c>
      <c r="J28" s="107" t="s">
        <v>116</v>
      </c>
      <c r="K28" s="106" t="s">
        <v>117</v>
      </c>
      <c r="L28" s="106" t="s">
        <v>118</v>
      </c>
      <c r="M28" s="106" t="s">
        <v>119</v>
      </c>
      <c r="N28" s="102"/>
      <c r="BI28" s="26"/>
      <c r="BJ28" s="27"/>
    </row>
    <row r="29" spans="1:62" ht="29.25" customHeight="1" x14ac:dyDescent="0.25">
      <c r="A29" s="98"/>
      <c r="B29" s="227"/>
      <c r="C29" s="227"/>
      <c r="D29" s="228"/>
      <c r="E29" s="228"/>
      <c r="F29" s="228"/>
      <c r="G29" s="229"/>
      <c r="H29" s="105"/>
      <c r="I29" s="110" t="s">
        <v>73</v>
      </c>
      <c r="J29" s="110" t="s">
        <v>74</v>
      </c>
      <c r="K29" s="110" t="s">
        <v>75</v>
      </c>
      <c r="L29" s="110" t="s">
        <v>76</v>
      </c>
      <c r="M29" s="110" t="s">
        <v>77</v>
      </c>
      <c r="N29" s="102"/>
    </row>
    <row r="30" spans="1:62" ht="30" customHeight="1" x14ac:dyDescent="0.25">
      <c r="A30" s="98"/>
      <c r="B30" s="124" t="s">
        <v>135</v>
      </c>
      <c r="C30" s="124" t="s">
        <v>136</v>
      </c>
      <c r="D30" s="112">
        <f>(E30/E$47)*100</f>
        <v>8</v>
      </c>
      <c r="E30" s="125">
        <v>8</v>
      </c>
      <c r="F30" s="126">
        <f t="shared" ref="F30:F45" si="3">G30/100</f>
        <v>0</v>
      </c>
      <c r="G30" s="115"/>
      <c r="H30" s="115"/>
      <c r="I30" s="127" t="str">
        <f t="shared" ref="I30:I38" si="4">IF($F30&lt;=0.1,IF($F30&gt;=0,"x",""),"")</f>
        <v>x</v>
      </c>
      <c r="J30" s="127" t="str">
        <f t="shared" ref="J30:J38" si="5">IF(F30&lt;=0.25,IF(F30&gt;=0.11,"x",""),"")</f>
        <v/>
      </c>
      <c r="K30" s="127" t="str">
        <f t="shared" ref="K30:K38" si="6">IF(F30&lt;=0.5,IF(F30&gt;0.25,"x",""),"")</f>
        <v/>
      </c>
      <c r="L30" s="127" t="str">
        <f t="shared" ref="L30:L38" si="7">IF(F30&lt;=0.75,IF(F30&gt;=0.51,"x",""),"")</f>
        <v/>
      </c>
      <c r="M30" s="127" t="str">
        <f t="shared" ref="M30:M38" si="8">IF(F30&lt;=1,IF(F30&gt;0.75,"x",""),"")</f>
        <v/>
      </c>
      <c r="N30" s="102"/>
    </row>
    <row r="31" spans="1:62" ht="51" x14ac:dyDescent="0.25">
      <c r="A31" s="98"/>
      <c r="B31" s="124" t="s">
        <v>137</v>
      </c>
      <c r="C31" s="124" t="s">
        <v>138</v>
      </c>
      <c r="D31" s="112">
        <f t="shared" ref="D31:D39" si="9">(E31/E$47)*100</f>
        <v>8</v>
      </c>
      <c r="E31" s="125">
        <v>8</v>
      </c>
      <c r="F31" s="126">
        <f t="shared" si="3"/>
        <v>0</v>
      </c>
      <c r="G31" s="115"/>
      <c r="H31" s="115"/>
      <c r="I31" s="127" t="str">
        <f t="shared" si="4"/>
        <v>x</v>
      </c>
      <c r="J31" s="127" t="str">
        <f t="shared" si="5"/>
        <v/>
      </c>
      <c r="K31" s="127" t="str">
        <f t="shared" si="6"/>
        <v/>
      </c>
      <c r="L31" s="127" t="str">
        <f t="shared" si="7"/>
        <v/>
      </c>
      <c r="M31" s="127" t="str">
        <f t="shared" si="8"/>
        <v/>
      </c>
      <c r="N31" s="102"/>
    </row>
    <row r="32" spans="1:62" ht="32.25" customHeight="1" x14ac:dyDescent="0.25">
      <c r="A32" s="98"/>
      <c r="B32" s="124" t="s">
        <v>139</v>
      </c>
      <c r="C32" s="124" t="s">
        <v>140</v>
      </c>
      <c r="D32" s="112">
        <f t="shared" si="9"/>
        <v>15</v>
      </c>
      <c r="E32" s="125">
        <v>15</v>
      </c>
      <c r="F32" s="126">
        <f t="shared" si="3"/>
        <v>0</v>
      </c>
      <c r="G32" s="115"/>
      <c r="H32" s="115"/>
      <c r="I32" s="127" t="str">
        <f t="shared" si="4"/>
        <v>x</v>
      </c>
      <c r="J32" s="127" t="str">
        <f t="shared" si="5"/>
        <v/>
      </c>
      <c r="K32" s="127" t="str">
        <f t="shared" si="6"/>
        <v/>
      </c>
      <c r="L32" s="127" t="str">
        <f t="shared" si="7"/>
        <v/>
      </c>
      <c r="M32" s="127" t="str">
        <f t="shared" si="8"/>
        <v/>
      </c>
      <c r="N32" s="102"/>
    </row>
    <row r="33" spans="1:62" ht="38.25" x14ac:dyDescent="0.25">
      <c r="A33" s="98"/>
      <c r="B33" s="124" t="s">
        <v>82</v>
      </c>
      <c r="C33" s="124" t="s">
        <v>141</v>
      </c>
      <c r="D33" s="112">
        <f t="shared" si="9"/>
        <v>15</v>
      </c>
      <c r="E33" s="125">
        <v>15</v>
      </c>
      <c r="F33" s="126">
        <f t="shared" si="3"/>
        <v>0</v>
      </c>
      <c r="G33" s="115"/>
      <c r="H33" s="115"/>
      <c r="I33" s="127" t="str">
        <f t="shared" si="4"/>
        <v>x</v>
      </c>
      <c r="J33" s="127" t="str">
        <f t="shared" si="5"/>
        <v/>
      </c>
      <c r="K33" s="127" t="str">
        <f t="shared" si="6"/>
        <v/>
      </c>
      <c r="L33" s="127" t="str">
        <f t="shared" si="7"/>
        <v/>
      </c>
      <c r="M33" s="127" t="str">
        <f t="shared" si="8"/>
        <v/>
      </c>
      <c r="N33" s="102"/>
    </row>
    <row r="34" spans="1:62" ht="29.25" customHeight="1" x14ac:dyDescent="0.25">
      <c r="A34" s="98"/>
      <c r="B34" s="128" t="s">
        <v>142</v>
      </c>
      <c r="C34" s="128" t="s">
        <v>143</v>
      </c>
      <c r="D34" s="112">
        <f t="shared" si="9"/>
        <v>7.0000000000000009</v>
      </c>
      <c r="E34" s="125">
        <v>7</v>
      </c>
      <c r="F34" s="126">
        <f t="shared" si="3"/>
        <v>0</v>
      </c>
      <c r="G34" s="115"/>
      <c r="H34" s="115"/>
      <c r="I34" s="127" t="str">
        <f t="shared" si="4"/>
        <v>x</v>
      </c>
      <c r="J34" s="127" t="str">
        <f t="shared" si="5"/>
        <v/>
      </c>
      <c r="K34" s="127" t="str">
        <f t="shared" si="6"/>
        <v/>
      </c>
      <c r="L34" s="127" t="str">
        <f t="shared" si="7"/>
        <v/>
      </c>
      <c r="M34" s="127" t="str">
        <f t="shared" si="8"/>
        <v/>
      </c>
      <c r="N34" s="102"/>
    </row>
    <row r="35" spans="1:62" ht="42.75" customHeight="1" x14ac:dyDescent="0.25">
      <c r="A35" s="98"/>
      <c r="B35" s="124" t="s">
        <v>144</v>
      </c>
      <c r="C35" s="124" t="s">
        <v>145</v>
      </c>
      <c r="D35" s="112">
        <f t="shared" si="9"/>
        <v>5</v>
      </c>
      <c r="E35" s="125">
        <v>5</v>
      </c>
      <c r="F35" s="126">
        <f t="shared" si="3"/>
        <v>0</v>
      </c>
      <c r="G35" s="115"/>
      <c r="H35" s="115"/>
      <c r="I35" s="127" t="str">
        <f t="shared" si="4"/>
        <v>x</v>
      </c>
      <c r="J35" s="127" t="str">
        <f t="shared" si="5"/>
        <v/>
      </c>
      <c r="K35" s="127" t="str">
        <f t="shared" si="6"/>
        <v/>
      </c>
      <c r="L35" s="127" t="str">
        <f t="shared" si="7"/>
        <v/>
      </c>
      <c r="M35" s="127" t="str">
        <f t="shared" si="8"/>
        <v/>
      </c>
      <c r="N35" s="102"/>
    </row>
    <row r="36" spans="1:62" ht="30.75" customHeight="1" x14ac:dyDescent="0.25">
      <c r="A36" s="98"/>
      <c r="B36" s="124" t="s">
        <v>86</v>
      </c>
      <c r="C36" s="124" t="s">
        <v>146</v>
      </c>
      <c r="D36" s="112">
        <f t="shared" si="9"/>
        <v>15</v>
      </c>
      <c r="E36" s="125">
        <v>15</v>
      </c>
      <c r="F36" s="126">
        <f t="shared" si="3"/>
        <v>0</v>
      </c>
      <c r="G36" s="115"/>
      <c r="H36" s="115"/>
      <c r="I36" s="127" t="str">
        <f t="shared" si="4"/>
        <v>x</v>
      </c>
      <c r="J36" s="127" t="str">
        <f t="shared" si="5"/>
        <v/>
      </c>
      <c r="K36" s="127" t="str">
        <f t="shared" si="6"/>
        <v/>
      </c>
      <c r="L36" s="127" t="str">
        <f t="shared" si="7"/>
        <v/>
      </c>
      <c r="M36" s="127" t="str">
        <f t="shared" si="8"/>
        <v/>
      </c>
      <c r="N36" s="102"/>
    </row>
    <row r="37" spans="1:62" ht="46.5" customHeight="1" x14ac:dyDescent="0.25">
      <c r="A37" s="98"/>
      <c r="B37" s="124" t="s">
        <v>88</v>
      </c>
      <c r="C37" s="124" t="s">
        <v>89</v>
      </c>
      <c r="D37" s="112">
        <f t="shared" si="9"/>
        <v>8</v>
      </c>
      <c r="E37" s="125">
        <v>8</v>
      </c>
      <c r="F37" s="126">
        <f t="shared" si="3"/>
        <v>0</v>
      </c>
      <c r="G37" s="115"/>
      <c r="H37" s="115"/>
      <c r="I37" s="127" t="str">
        <f t="shared" si="4"/>
        <v>x</v>
      </c>
      <c r="J37" s="127" t="str">
        <f t="shared" si="5"/>
        <v/>
      </c>
      <c r="K37" s="127" t="str">
        <f t="shared" si="6"/>
        <v/>
      </c>
      <c r="L37" s="127" t="str">
        <f t="shared" si="7"/>
        <v/>
      </c>
      <c r="M37" s="127" t="str">
        <f t="shared" si="8"/>
        <v/>
      </c>
      <c r="N37" s="102"/>
    </row>
    <row r="38" spans="1:62" ht="45.75" customHeight="1" x14ac:dyDescent="0.25">
      <c r="A38" s="98"/>
      <c r="B38" s="124" t="s">
        <v>90</v>
      </c>
      <c r="C38" s="124" t="s">
        <v>91</v>
      </c>
      <c r="D38" s="112">
        <f t="shared" si="9"/>
        <v>7.0000000000000009</v>
      </c>
      <c r="E38" s="125">
        <v>7</v>
      </c>
      <c r="F38" s="126">
        <f t="shared" si="3"/>
        <v>0</v>
      </c>
      <c r="G38" s="115"/>
      <c r="H38" s="115"/>
      <c r="I38" s="127" t="str">
        <f t="shared" si="4"/>
        <v>x</v>
      </c>
      <c r="J38" s="127" t="str">
        <f t="shared" si="5"/>
        <v/>
      </c>
      <c r="K38" s="127" t="str">
        <f t="shared" si="6"/>
        <v/>
      </c>
      <c r="L38" s="127" t="str">
        <f t="shared" si="7"/>
        <v/>
      </c>
      <c r="M38" s="127" t="str">
        <f t="shared" si="8"/>
        <v/>
      </c>
      <c r="N38" s="102"/>
    </row>
    <row r="39" spans="1:62" ht="31.5" customHeight="1" x14ac:dyDescent="0.25">
      <c r="A39" s="98"/>
      <c r="B39" s="124" t="s">
        <v>92</v>
      </c>
      <c r="C39" s="124" t="s">
        <v>93</v>
      </c>
      <c r="D39" s="112">
        <f t="shared" si="9"/>
        <v>5</v>
      </c>
      <c r="E39" s="125">
        <v>5</v>
      </c>
      <c r="F39" s="126">
        <f t="shared" si="3"/>
        <v>0</v>
      </c>
      <c r="G39" s="115"/>
      <c r="H39" s="115"/>
      <c r="I39" s="127" t="str">
        <f>IF($F39&lt;=0.1,IF($F39&gt;=0,"x",""),"")</f>
        <v>x</v>
      </c>
      <c r="J39" s="127" t="str">
        <f>IF(F39&lt;=0.25,IF(F39&gt;=0.11,"x",""),"")</f>
        <v/>
      </c>
      <c r="K39" s="127" t="str">
        <f>IF(F39&lt;=0.5,IF(F39&gt;0.25,"x",""),"")</f>
        <v/>
      </c>
      <c r="L39" s="127" t="str">
        <f>IF(F39&lt;=0.75,IF(F39&gt;=0.51,"x",""),"")</f>
        <v/>
      </c>
      <c r="M39" s="127" t="str">
        <f>IF(F39&lt;=1,IF(F39&gt;0.75,"x",""),"")</f>
        <v/>
      </c>
      <c r="N39" s="102"/>
    </row>
    <row r="40" spans="1:62" ht="21" hidden="1" customHeight="1" x14ac:dyDescent="0.25">
      <c r="A40" s="98"/>
      <c r="B40" s="129"/>
      <c r="C40" s="129"/>
      <c r="D40" s="112"/>
      <c r="E40" s="125"/>
      <c r="F40" s="126">
        <f t="shared" si="3"/>
        <v>1</v>
      </c>
      <c r="G40" s="115">
        <v>100</v>
      </c>
      <c r="H40" s="115"/>
      <c r="I40" s="127" t="str">
        <f t="shared" ref="I40:I45" si="10">IF($F40&lt;=0.1,IF($F40&gt;=0,"x",""),"")</f>
        <v/>
      </c>
      <c r="J40" s="127" t="str">
        <f t="shared" ref="J40:J45" si="11">IF(F40&lt;=0.25,IF(F40&gt;=0.11,"x",""),"")</f>
        <v/>
      </c>
      <c r="K40" s="127" t="str">
        <f t="shared" ref="K40:K45" si="12">IF(F40&lt;=0.5,IF(F40&gt;0.25,"x",""),"")</f>
        <v/>
      </c>
      <c r="L40" s="127" t="str">
        <f t="shared" ref="L40:L45" si="13">IF(F40&lt;=0.75,IF(F40&gt;=0.51,"x",""),"")</f>
        <v/>
      </c>
      <c r="M40" s="127" t="str">
        <f t="shared" ref="M40:M45" si="14">IF(F40&lt;=1,IF(F40&gt;0.75,"x",""),"")</f>
        <v>x</v>
      </c>
      <c r="N40" s="102"/>
    </row>
    <row r="41" spans="1:62" ht="30" customHeight="1" x14ac:dyDescent="0.25">
      <c r="A41" s="98"/>
      <c r="B41" s="130" t="s">
        <v>147</v>
      </c>
      <c r="C41" s="130" t="s">
        <v>148</v>
      </c>
      <c r="D41" s="112">
        <f>(E41/E$47)*100</f>
        <v>7.0000000000000009</v>
      </c>
      <c r="E41" s="125">
        <v>7</v>
      </c>
      <c r="F41" s="126">
        <f t="shared" si="3"/>
        <v>0</v>
      </c>
      <c r="G41" s="115"/>
      <c r="H41" s="115"/>
      <c r="I41" s="127" t="str">
        <f t="shared" si="10"/>
        <v>x</v>
      </c>
      <c r="J41" s="127" t="str">
        <f t="shared" si="11"/>
        <v/>
      </c>
      <c r="K41" s="127" t="str">
        <f t="shared" si="12"/>
        <v/>
      </c>
      <c r="L41" s="127" t="str">
        <f t="shared" si="13"/>
        <v/>
      </c>
      <c r="M41" s="127" t="str">
        <f t="shared" si="14"/>
        <v/>
      </c>
      <c r="N41" s="102"/>
    </row>
    <row r="42" spans="1:62" ht="21" hidden="1" x14ac:dyDescent="0.25">
      <c r="A42" s="98"/>
      <c r="B42" s="131"/>
      <c r="C42" s="131"/>
      <c r="D42" s="112"/>
      <c r="E42" s="125"/>
      <c r="F42" s="126">
        <f t="shared" si="3"/>
        <v>1</v>
      </c>
      <c r="G42" s="132">
        <v>100</v>
      </c>
      <c r="H42" s="132"/>
      <c r="I42" s="127" t="str">
        <f t="shared" si="10"/>
        <v/>
      </c>
      <c r="J42" s="127" t="str">
        <f t="shared" si="11"/>
        <v/>
      </c>
      <c r="K42" s="127" t="str">
        <f t="shared" si="12"/>
        <v/>
      </c>
      <c r="L42" s="127" t="str">
        <f t="shared" si="13"/>
        <v/>
      </c>
      <c r="M42" s="127" t="str">
        <f t="shared" si="14"/>
        <v>x</v>
      </c>
      <c r="N42" s="102"/>
    </row>
    <row r="43" spans="1:62" ht="21" hidden="1" x14ac:dyDescent="0.25">
      <c r="A43" s="98"/>
      <c r="B43" s="131"/>
      <c r="C43" s="131"/>
      <c r="D43" s="112"/>
      <c r="E43" s="125"/>
      <c r="F43" s="126">
        <f t="shared" si="3"/>
        <v>1</v>
      </c>
      <c r="G43" s="132">
        <v>100</v>
      </c>
      <c r="H43" s="132"/>
      <c r="I43" s="127" t="str">
        <f t="shared" si="10"/>
        <v/>
      </c>
      <c r="J43" s="127" t="str">
        <f t="shared" si="11"/>
        <v/>
      </c>
      <c r="K43" s="127" t="str">
        <f t="shared" si="12"/>
        <v/>
      </c>
      <c r="L43" s="127" t="str">
        <f t="shared" si="13"/>
        <v/>
      </c>
      <c r="M43" s="127" t="str">
        <f t="shared" si="14"/>
        <v>x</v>
      </c>
      <c r="N43" s="102"/>
    </row>
    <row r="44" spans="1:62" ht="21" hidden="1" x14ac:dyDescent="0.25">
      <c r="A44" s="98"/>
      <c r="B44" s="131"/>
      <c r="C44" s="131"/>
      <c r="D44" s="112"/>
      <c r="E44" s="125"/>
      <c r="F44" s="126">
        <f t="shared" si="3"/>
        <v>1</v>
      </c>
      <c r="G44" s="132">
        <v>100</v>
      </c>
      <c r="H44" s="132"/>
      <c r="I44" s="127" t="str">
        <f t="shared" si="10"/>
        <v/>
      </c>
      <c r="J44" s="127" t="str">
        <f t="shared" si="11"/>
        <v/>
      </c>
      <c r="K44" s="127" t="str">
        <f t="shared" si="12"/>
        <v/>
      </c>
      <c r="L44" s="127" t="str">
        <f t="shared" si="13"/>
        <v/>
      </c>
      <c r="M44" s="127" t="str">
        <f t="shared" si="14"/>
        <v>x</v>
      </c>
      <c r="N44" s="102"/>
    </row>
    <row r="45" spans="1:62" ht="21" hidden="1" x14ac:dyDescent="0.25">
      <c r="A45" s="98"/>
      <c r="B45" s="131"/>
      <c r="C45" s="131"/>
      <c r="D45" s="112"/>
      <c r="E45" s="125"/>
      <c r="F45" s="126">
        <f t="shared" si="3"/>
        <v>1</v>
      </c>
      <c r="G45" s="132">
        <v>100</v>
      </c>
      <c r="H45" s="132"/>
      <c r="I45" s="127" t="str">
        <f t="shared" si="10"/>
        <v/>
      </c>
      <c r="J45" s="127" t="str">
        <f t="shared" si="11"/>
        <v/>
      </c>
      <c r="K45" s="127" t="str">
        <f t="shared" si="12"/>
        <v/>
      </c>
      <c r="L45" s="127" t="str">
        <f t="shared" si="13"/>
        <v/>
      </c>
      <c r="M45" s="127" t="str">
        <f t="shared" si="14"/>
        <v>x</v>
      </c>
      <c r="N45" s="102"/>
    </row>
    <row r="46" spans="1:62" s="53" customFormat="1" ht="21" x14ac:dyDescent="0.25">
      <c r="A46" s="98"/>
      <c r="B46" s="221"/>
      <c r="C46" s="221"/>
      <c r="D46" s="118" t="s">
        <v>132</v>
      </c>
      <c r="E46" s="118" t="s">
        <v>132</v>
      </c>
      <c r="F46" s="118" t="s">
        <v>132</v>
      </c>
      <c r="G46" s="118" t="s">
        <v>132</v>
      </c>
      <c r="H46" s="118"/>
      <c r="I46" s="221"/>
      <c r="J46" s="221"/>
      <c r="K46" s="221"/>
      <c r="L46" s="221"/>
      <c r="M46" s="221"/>
      <c r="N46" s="102"/>
      <c r="BI46" s="120"/>
      <c r="BJ46"/>
    </row>
    <row r="47" spans="1:62" s="53" customFormat="1" ht="21" x14ac:dyDescent="0.25">
      <c r="A47" s="98"/>
      <c r="B47" s="222" t="s">
        <v>149</v>
      </c>
      <c r="C47" s="222"/>
      <c r="D47" s="119">
        <f>SUM(D30:D45)</f>
        <v>100</v>
      </c>
      <c r="E47" s="119">
        <f>SUM(E30:E45)</f>
        <v>100</v>
      </c>
      <c r="F47" s="119"/>
      <c r="G47" s="118">
        <f>M47</f>
        <v>0</v>
      </c>
      <c r="H47" s="118"/>
      <c r="I47" s="122"/>
      <c r="J47" s="123">
        <f>IF(J30="x",F30*D30)+IF(J31="x",F31*D31)+IF(J32="x",F32*D32)+IF(J33="x",F33*D33)+IF(J34="x",F34*D34)+IF(J35="x",F35*D35)+IF(J36="x",F36*D36)+IF(J37="x",F37*D37)+IF(J38="x",F38*D38)+IF(J39="x",F39*D39)+IF(J40="x",F40*D40)+IF(J41="x",F41*D41)+IF(J42="x",F42*D42)+IF(J43="x",F43*D43)+IF(J44="x",F44*D44)+IF(J45="x",F45*D45)</f>
        <v>0</v>
      </c>
      <c r="K47" s="123">
        <f>IF(K30="x",F30*D30)+IF(K31="x",F31*D31)+IF(K32="x",F32*D32)+IF(K33="x",F33*D33)+IF(K34="x",F34*D34)+IF(K35="x",F35*D35)+IF(K36="x",F36*D36)+IF(K37="x",F37*D37)+IF(K38="x",F38*D38)+IF(K39="x",F39*D39)+IF(K40="x",F40*D40)+IF(K41="x",F41*D41)+IF(K42="x",F42*D42)+IF(K43="x",F43*D43)+IF(K44="x",F44*D44)+IF(K45="x",F45*D45)</f>
        <v>0</v>
      </c>
      <c r="L47" s="123">
        <f>IF(L30="x",F30*D30)+IF(L31="x",F31*D31)+IF(L32="x",F32*D32)+IF(L33="x",F33*D33)+IF(L34="x",F34*D34)+IF(L35="x",F35*D35)+IF(L36="x",F36*D36)+IF(L37="x",F37*D37)+IF(L38="x",F38*D38)+IF(L39="x",F39*D39)+IF(L40="x",F40*D40)+IF(L41="x",F41*D41)+IF(L42="x",F42*D42)+IF(L43="x",F43*D43)+IF(L44="x",F44*D44)+IF(L45="x",F45*D45)</f>
        <v>0</v>
      </c>
      <c r="M47" s="133">
        <f>IF(M30="x",F30*D30)+IF(M31="x",F31*D31)+IF(M32="x",F32*D32)+IF(M33="x",F33*D33)+IF(M34="x",F34*D34)+IF(M35="x",F35*D35)+IF(M36="x",F36*D36)+IF(M37="x",F37*D37)+IF(M38="x",F38*D38)+IF(M39="x",F39*D39)+IF(M40="x",F40*D40)+IF(M41="x",F41*D41)+IF(M42="x",F42*D42)+IF(M43="x",F43*D43)+IF(M44="x",F44*D44)+IF(M45="x",F45*D45)</f>
        <v>0</v>
      </c>
      <c r="N47" s="102"/>
      <c r="BI47"/>
      <c r="BJ47"/>
    </row>
    <row r="48" spans="1:62" ht="12.75" customHeight="1" x14ac:dyDescent="0.25">
      <c r="A48" s="98"/>
      <c r="B48" s="134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102"/>
    </row>
    <row r="49" spans="1:62" ht="12.75" hidden="1" customHeight="1" x14ac:dyDescent="0.25">
      <c r="A49" s="98"/>
      <c r="B49" s="223" t="s">
        <v>150</v>
      </c>
      <c r="C49" s="224"/>
      <c r="D49" s="225" t="s">
        <v>19</v>
      </c>
      <c r="E49" s="225" t="s">
        <v>18</v>
      </c>
      <c r="F49" s="225" t="s">
        <v>67</v>
      </c>
      <c r="G49" s="226" t="s">
        <v>21</v>
      </c>
      <c r="H49" s="135"/>
      <c r="I49" s="213" t="s">
        <v>22</v>
      </c>
      <c r="J49" s="213"/>
      <c r="K49" s="213"/>
      <c r="L49" s="213"/>
      <c r="M49" s="213"/>
      <c r="N49" s="102"/>
      <c r="BI49" s="26"/>
      <c r="BJ49" s="27"/>
    </row>
    <row r="50" spans="1:62" ht="15" hidden="1" customHeight="1" x14ac:dyDescent="0.25">
      <c r="A50" s="98"/>
      <c r="B50" s="223"/>
      <c r="C50" s="224"/>
      <c r="D50" s="225"/>
      <c r="E50" s="225"/>
      <c r="F50" s="225"/>
      <c r="G50" s="226"/>
      <c r="H50" s="135"/>
      <c r="I50" s="136">
        <v>1</v>
      </c>
      <c r="J50" s="136">
        <v>2</v>
      </c>
      <c r="K50" s="136">
        <v>3</v>
      </c>
      <c r="L50" s="136">
        <v>4</v>
      </c>
      <c r="M50" s="136">
        <v>5</v>
      </c>
      <c r="N50" s="102"/>
      <c r="BI50" s="26"/>
      <c r="BJ50" s="27"/>
    </row>
    <row r="51" spans="1:62" ht="34.5" hidden="1" customHeight="1" x14ac:dyDescent="0.25">
      <c r="A51" s="98"/>
      <c r="B51" s="223"/>
      <c r="C51" s="224"/>
      <c r="D51" s="225"/>
      <c r="E51" s="225"/>
      <c r="F51" s="225"/>
      <c r="G51" s="226"/>
      <c r="H51" s="135"/>
      <c r="I51" s="213"/>
      <c r="J51" s="213"/>
      <c r="K51" s="213"/>
      <c r="L51" s="213"/>
      <c r="M51" s="213"/>
      <c r="N51" s="102"/>
      <c r="BI51" s="26"/>
      <c r="BJ51" s="27"/>
    </row>
    <row r="52" spans="1:62" ht="21.75" hidden="1" customHeight="1" x14ac:dyDescent="0.25">
      <c r="A52" s="98"/>
      <c r="B52" s="223"/>
      <c r="C52" s="224"/>
      <c r="D52" s="225"/>
      <c r="E52" s="225"/>
      <c r="F52" s="225"/>
      <c r="G52" s="226"/>
      <c r="H52" s="135"/>
      <c r="I52" s="137" t="s">
        <v>151</v>
      </c>
      <c r="J52" s="137" t="s">
        <v>152</v>
      </c>
      <c r="K52" s="136" t="s">
        <v>153</v>
      </c>
      <c r="L52" s="136" t="s">
        <v>154</v>
      </c>
      <c r="M52" s="136" t="s">
        <v>155</v>
      </c>
      <c r="N52" s="102"/>
      <c r="BI52" s="26"/>
      <c r="BJ52" s="27"/>
    </row>
    <row r="53" spans="1:62" ht="40.5" hidden="1" customHeight="1" x14ac:dyDescent="0.25">
      <c r="A53" s="98"/>
      <c r="B53" s="138" t="s">
        <v>156</v>
      </c>
      <c r="C53" s="139" t="s">
        <v>36</v>
      </c>
      <c r="D53" s="225"/>
      <c r="E53" s="225"/>
      <c r="F53" s="225"/>
      <c r="G53" s="226"/>
      <c r="H53" s="135"/>
      <c r="I53" s="140" t="s">
        <v>38</v>
      </c>
      <c r="J53" s="140" t="s">
        <v>39</v>
      </c>
      <c r="K53" s="140" t="s">
        <v>40</v>
      </c>
      <c r="L53" s="140" t="s">
        <v>41</v>
      </c>
      <c r="M53" s="140" t="s">
        <v>42</v>
      </c>
      <c r="N53" s="102"/>
      <c r="BI53" s="26"/>
      <c r="BJ53" s="27"/>
    </row>
    <row r="54" spans="1:62" ht="18.75" hidden="1" customHeight="1" x14ac:dyDescent="0.25">
      <c r="A54" s="98"/>
      <c r="B54" s="141"/>
      <c r="C54" s="142"/>
      <c r="D54" s="143">
        <f>(E54/E$60)*100</f>
        <v>19.444444444444446</v>
      </c>
      <c r="E54" s="144">
        <v>70</v>
      </c>
      <c r="F54" s="144">
        <f>G54/100</f>
        <v>1</v>
      </c>
      <c r="G54" s="145">
        <v>100</v>
      </c>
      <c r="H54" s="145"/>
      <c r="I54" s="146" t="str">
        <f>IF($F54&lt;=0.1,IF($F54&gt;=0,"x",""),"")</f>
        <v/>
      </c>
      <c r="J54" s="146" t="str">
        <f>IF(F54&lt;=0.25,IF(F54&gt;=0.11,"x",""),"")</f>
        <v/>
      </c>
      <c r="K54" s="146" t="str">
        <f>IF(F54&lt;=0.5,IF(F54&gt;0.25,"x",""),"")</f>
        <v/>
      </c>
      <c r="L54" s="146" t="str">
        <f>IF(F54&lt;=0.75,IF(F54&gt;=0.51,"x",""),"")</f>
        <v/>
      </c>
      <c r="M54" s="146" t="str">
        <f>IF(F54&lt;=1,IF(F54&gt;0.75,"x",""),"")</f>
        <v>x</v>
      </c>
      <c r="N54" s="102"/>
      <c r="O54" s="48"/>
      <c r="P54" s="47"/>
      <c r="Q54" s="47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9"/>
    </row>
    <row r="55" spans="1:62" ht="18.75" hidden="1" customHeight="1" x14ac:dyDescent="0.25">
      <c r="A55" s="98"/>
      <c r="B55" s="141"/>
      <c r="C55" s="142"/>
      <c r="D55" s="143">
        <f>(E55/E$60)*100</f>
        <v>19.722222222222221</v>
      </c>
      <c r="E55" s="144">
        <v>71</v>
      </c>
      <c r="F55" s="144">
        <f>G55/100</f>
        <v>1</v>
      </c>
      <c r="G55" s="145">
        <v>100</v>
      </c>
      <c r="H55" s="145"/>
      <c r="I55" s="146" t="str">
        <f>IF($F55&lt;=0.1,IF($F55&gt;=0,"x",""),"")</f>
        <v/>
      </c>
      <c r="J55" s="146" t="str">
        <f>IF(F55&lt;=0.25,IF(F55&gt;=0.11,"x",""),"")</f>
        <v/>
      </c>
      <c r="K55" s="146" t="str">
        <f>IF(F55&lt;=0.5,IF(F55&gt;0.25,"x",""),"")</f>
        <v/>
      </c>
      <c r="L55" s="146" t="str">
        <f>IF(F55&lt;=0.75,IF(F55&gt;=0.51,"x",""),"")</f>
        <v/>
      </c>
      <c r="M55" s="146" t="str">
        <f>IF(F55&lt;=1,IF(F55&gt;0.75,"x",""),"")</f>
        <v>x</v>
      </c>
      <c r="N55" s="102"/>
    </row>
    <row r="56" spans="1:62" ht="18.75" hidden="1" customHeight="1" x14ac:dyDescent="0.25">
      <c r="A56" s="98"/>
      <c r="B56" s="141"/>
      <c r="C56" s="142"/>
      <c r="D56" s="143">
        <f>(E56/E$60)*100</f>
        <v>20</v>
      </c>
      <c r="E56" s="144">
        <v>72</v>
      </c>
      <c r="F56" s="144">
        <f>G56/100</f>
        <v>1</v>
      </c>
      <c r="G56" s="145">
        <v>100</v>
      </c>
      <c r="H56" s="145"/>
      <c r="I56" s="146" t="str">
        <f>IF($F56&lt;=0.1,IF($F56&gt;=0,"x",""),"")</f>
        <v/>
      </c>
      <c r="J56" s="146" t="str">
        <f>IF(F56&lt;=0.25,IF(F56&gt;=0.11,"x",""),"")</f>
        <v/>
      </c>
      <c r="K56" s="146" t="str">
        <f>IF(F56&lt;=0.5,IF(F56&gt;0.25,"x",""),"")</f>
        <v/>
      </c>
      <c r="L56" s="146" t="str">
        <f>IF(F56&lt;=0.75,IF(F56&gt;=0.51,"x",""),"")</f>
        <v/>
      </c>
      <c r="M56" s="146" t="str">
        <f>IF(F56&lt;=1,IF(F56&gt;0.75,"x",""),"")</f>
        <v>x</v>
      </c>
      <c r="N56" s="102"/>
      <c r="O56" s="6" t="str">
        <f>IF(G54&gt;76&lt;100,1,"")</f>
        <v/>
      </c>
    </row>
    <row r="57" spans="1:62" ht="18.75" hidden="1" customHeight="1" x14ac:dyDescent="0.25">
      <c r="A57" s="98"/>
      <c r="B57" s="141"/>
      <c r="C57" s="142"/>
      <c r="D57" s="143">
        <f>(E57/E$60)*100</f>
        <v>20.277777777777779</v>
      </c>
      <c r="E57" s="144">
        <v>73</v>
      </c>
      <c r="F57" s="144">
        <f>G57/100</f>
        <v>1</v>
      </c>
      <c r="G57" s="145">
        <v>100</v>
      </c>
      <c r="H57" s="145"/>
      <c r="I57" s="146" t="str">
        <f>IF($F57&lt;=0.1,IF($F57&gt;=0,"x",""),"")</f>
        <v/>
      </c>
      <c r="J57" s="146" t="str">
        <f>IF(G57&lt;=0.25,IF(G57&gt;=0.11,"x",""),"")</f>
        <v/>
      </c>
      <c r="K57" s="146" t="str">
        <f>IF(F57&lt;=0.5,IF(F57&gt;0.25,"x",""),"")</f>
        <v/>
      </c>
      <c r="L57" s="146" t="str">
        <f>IF(F57&lt;=0.75,IF(F57&gt;=0.51,"x",""),"")</f>
        <v/>
      </c>
      <c r="M57" s="146" t="str">
        <f>IF(F57&lt;=1,IF(F57&gt;0.75,"x",""),"")</f>
        <v>x</v>
      </c>
      <c r="N57" s="102"/>
      <c r="O57" s="48"/>
      <c r="P57" s="47"/>
      <c r="Q57" s="47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9"/>
    </row>
    <row r="58" spans="1:62" ht="18.75" hidden="1" customHeight="1" x14ac:dyDescent="0.25">
      <c r="A58" s="98"/>
      <c r="B58" s="141"/>
      <c r="C58" s="142"/>
      <c r="D58" s="143">
        <f>(E58/E$60)*100</f>
        <v>20.555555555555554</v>
      </c>
      <c r="E58" s="144">
        <v>74</v>
      </c>
      <c r="F58" s="144">
        <f>G58/100</f>
        <v>1</v>
      </c>
      <c r="G58" s="145">
        <v>100</v>
      </c>
      <c r="H58" s="145"/>
      <c r="I58" s="146" t="str">
        <f>IF($F58&lt;=0.1,IF($F58&gt;=0,"x",""),"")</f>
        <v/>
      </c>
      <c r="J58" s="146" t="str">
        <f>IF(G58&lt;=0.25,IF(G58&gt;=0.11,"x",""),"")</f>
        <v/>
      </c>
      <c r="K58" s="146" t="str">
        <f>IF(F58&lt;=0.5,IF(F58&gt;0.25,"x",""),"")</f>
        <v/>
      </c>
      <c r="L58" s="146" t="str">
        <f>IF(F58&lt;=0.75,IF(F58&gt;=0.51,"x",""),"")</f>
        <v/>
      </c>
      <c r="M58" s="146" t="str">
        <f>IF(F58&lt;=1,IF(F58&gt;0.75,"x",""),"")</f>
        <v>x</v>
      </c>
      <c r="N58" s="102"/>
    </row>
    <row r="59" spans="1:62" s="53" customFormat="1" ht="14.25" hidden="1" customHeight="1" x14ac:dyDescent="0.25">
      <c r="A59" s="98"/>
      <c r="B59" s="214"/>
      <c r="C59" s="215"/>
      <c r="D59" s="147" t="s">
        <v>132</v>
      </c>
      <c r="E59" s="147" t="s">
        <v>132</v>
      </c>
      <c r="F59" s="148"/>
      <c r="G59" s="147" t="s">
        <v>133</v>
      </c>
      <c r="H59" s="147"/>
      <c r="I59" s="215"/>
      <c r="J59" s="215"/>
      <c r="K59" s="215"/>
      <c r="L59" s="215"/>
      <c r="M59" s="215"/>
      <c r="N59" s="102"/>
      <c r="BI59" s="120"/>
      <c r="BJ59"/>
    </row>
    <row r="60" spans="1:62" s="53" customFormat="1" ht="21" hidden="1" customHeight="1" x14ac:dyDescent="0.25">
      <c r="A60" s="98"/>
      <c r="B60" s="214" t="s">
        <v>157</v>
      </c>
      <c r="C60" s="215"/>
      <c r="D60" s="148">
        <f>SUM(D54:D58)</f>
        <v>100.00000000000001</v>
      </c>
      <c r="E60" s="148">
        <f>SUM(E54:E58)</f>
        <v>360</v>
      </c>
      <c r="F60" s="148"/>
      <c r="G60" s="147">
        <f>AVERAGE(G49:G58)</f>
        <v>100</v>
      </c>
      <c r="H60" s="147"/>
      <c r="I60" s="149"/>
      <c r="J60" s="150">
        <f>IF(J54="x",F54*D54)+IF(J55="x",F55*D55)+IF(J56="x",F56*D56)+IF(J57="x",F57*D57)+IF(J58="x",F58*D58)</f>
        <v>0</v>
      </c>
      <c r="K60" s="150">
        <f>IF(K54="x",F54*D54)+IF(K55="x",F55*D55)+IF(K56="x",F56*D56)+IF(K57="x",F57*D57)+IF(K58="x",F58*D58)</f>
        <v>0</v>
      </c>
      <c r="L60" s="150">
        <f>IF(L54="x",F54*D54)+IF(L55="x",F55*D55)+IF(L56="x",F56*D56)+IF(L57="x",F57*D57)+IF(L58="x",F58*D58)</f>
        <v>0</v>
      </c>
      <c r="M60" s="150">
        <f>IF(M54="x",F54*D54)+IF(M55="x",F55*D55)+IF(M56="x",F56*D56)+IF(M57="x",F57*D57)+IF(M58="x",F58*D58)</f>
        <v>100.00000000000001</v>
      </c>
      <c r="N60" s="102"/>
      <c r="BI60"/>
      <c r="BJ60"/>
    </row>
    <row r="61" spans="1:62" ht="12" customHeight="1" x14ac:dyDescent="0.25">
      <c r="A61" s="98"/>
      <c r="B61" s="134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102"/>
    </row>
    <row r="62" spans="1:62" ht="1.5" customHeight="1" x14ac:dyDescent="0.25">
      <c r="A62" s="98"/>
      <c r="B62" s="134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102"/>
    </row>
    <row r="63" spans="1:62" ht="15.75" hidden="1" customHeight="1" x14ac:dyDescent="0.25">
      <c r="A63" s="98"/>
      <c r="B63" s="134"/>
      <c r="C63" s="76"/>
      <c r="D63" s="151" t="s">
        <v>158</v>
      </c>
      <c r="E63" s="95"/>
      <c r="F63" s="95"/>
      <c r="G63" s="95"/>
      <c r="H63" s="95"/>
      <c r="I63" s="152">
        <f>G25</f>
        <v>0</v>
      </c>
      <c r="J63" s="76"/>
      <c r="K63" s="76"/>
      <c r="L63" s="76"/>
      <c r="M63" s="76"/>
      <c r="N63" s="102"/>
    </row>
    <row r="64" spans="1:62" ht="7.5" customHeight="1" x14ac:dyDescent="0.25">
      <c r="A64" s="98"/>
      <c r="B64" s="134"/>
      <c r="C64" s="76"/>
      <c r="D64" s="76"/>
      <c r="E64" s="76"/>
      <c r="F64" s="24"/>
      <c r="G64" s="24"/>
      <c r="H64" s="24"/>
      <c r="I64" s="76"/>
      <c r="J64" s="76"/>
      <c r="K64" s="76"/>
      <c r="L64" s="76"/>
      <c r="M64" s="76"/>
      <c r="N64" s="102"/>
    </row>
    <row r="65" spans="1:62" ht="15.75" customHeight="1" x14ac:dyDescent="0.25">
      <c r="A65" s="98"/>
      <c r="B65" s="134" t="s">
        <v>159</v>
      </c>
      <c r="C65" s="76"/>
      <c r="D65" s="76"/>
      <c r="E65" s="76"/>
      <c r="F65" s="24"/>
      <c r="G65" s="216" t="s">
        <v>160</v>
      </c>
      <c r="H65" s="216"/>
      <c r="I65" s="216"/>
      <c r="J65" s="216"/>
      <c r="K65" s="216"/>
      <c r="L65" s="153">
        <f>(G47+G25)/2</f>
        <v>0</v>
      </c>
      <c r="M65" s="82"/>
      <c r="N65" s="102"/>
    </row>
    <row r="66" spans="1:62" ht="6.75" hidden="1" customHeight="1" x14ac:dyDescent="0.25">
      <c r="A66" s="98"/>
      <c r="B66" s="134"/>
      <c r="C66" s="76"/>
      <c r="D66" s="76"/>
      <c r="E66" s="76"/>
      <c r="F66" s="24"/>
      <c r="G66" s="24"/>
      <c r="H66" s="24"/>
      <c r="I66" s="76"/>
      <c r="L66" s="76"/>
      <c r="M66" s="76"/>
      <c r="N66" s="102"/>
    </row>
    <row r="67" spans="1:62" ht="15.75" hidden="1" customHeight="1" x14ac:dyDescent="0.25">
      <c r="A67" s="98"/>
      <c r="B67" s="134"/>
      <c r="C67" s="76"/>
      <c r="D67" s="151" t="s">
        <v>161</v>
      </c>
      <c r="E67" s="95"/>
      <c r="F67" s="95"/>
      <c r="G67" s="95"/>
      <c r="H67" s="95"/>
      <c r="I67" s="152">
        <f>M47</f>
        <v>0</v>
      </c>
      <c r="J67" s="76"/>
      <c r="K67" s="76"/>
      <c r="L67" s="76"/>
      <c r="M67" s="76"/>
      <c r="N67" s="102"/>
    </row>
    <row r="68" spans="1:62" ht="4.5" customHeight="1" x14ac:dyDescent="0.25">
      <c r="A68" s="98"/>
      <c r="B68" s="154"/>
      <c r="C68" s="151"/>
      <c r="D68" s="95"/>
      <c r="E68" s="95"/>
      <c r="F68" s="95"/>
      <c r="G68" s="95"/>
      <c r="H68" s="95"/>
      <c r="I68" s="76"/>
      <c r="J68" s="76"/>
      <c r="K68" s="76"/>
      <c r="L68" s="76"/>
      <c r="M68" s="76"/>
      <c r="N68" s="102"/>
    </row>
    <row r="69" spans="1:62" ht="12.75" customHeight="1" thickBot="1" x14ac:dyDescent="0.3">
      <c r="A69" s="155"/>
      <c r="B69" s="156"/>
      <c r="C69" s="157"/>
      <c r="D69" s="157"/>
      <c r="E69" s="157"/>
      <c r="F69" s="158"/>
      <c r="G69" s="158"/>
      <c r="H69" s="158"/>
      <c r="I69" s="157"/>
      <c r="J69" s="158"/>
      <c r="K69" s="157"/>
      <c r="L69" s="157"/>
      <c r="M69" s="157"/>
      <c r="N69" s="159"/>
    </row>
    <row r="70" spans="1:62" ht="16.5" hidden="1" customHeight="1" x14ac:dyDescent="0.25">
      <c r="A70" s="16"/>
      <c r="B70" s="217" t="s">
        <v>162</v>
      </c>
      <c r="C70" s="218"/>
      <c r="D70" s="76"/>
      <c r="E70" s="76"/>
      <c r="F70" s="24"/>
      <c r="G70" s="24"/>
      <c r="H70" s="24"/>
      <c r="I70" s="76"/>
      <c r="J70" s="24"/>
      <c r="K70" s="76"/>
      <c r="L70" s="76"/>
      <c r="M70" s="160"/>
      <c r="N70" s="161"/>
    </row>
    <row r="71" spans="1:62" ht="9.75" hidden="1" customHeight="1" x14ac:dyDescent="0.25">
      <c r="A71" s="16"/>
      <c r="B71" s="217"/>
      <c r="C71" s="218"/>
      <c r="D71" s="76"/>
      <c r="E71" s="76"/>
      <c r="F71" s="24"/>
      <c r="G71" s="24"/>
      <c r="H71" s="24"/>
      <c r="I71" s="76"/>
      <c r="J71" s="219" t="s">
        <v>163</v>
      </c>
      <c r="K71" s="219"/>
      <c r="L71" s="76"/>
      <c r="M71" s="160"/>
      <c r="N71" s="161"/>
    </row>
    <row r="72" spans="1:62" ht="15.75" hidden="1" customHeight="1" x14ac:dyDescent="0.25">
      <c r="A72" s="16"/>
      <c r="B72" s="217"/>
      <c r="C72" s="218"/>
      <c r="D72" s="95"/>
      <c r="E72" s="95"/>
      <c r="F72" s="95"/>
      <c r="G72" s="95"/>
      <c r="H72" s="95"/>
      <c r="I72" s="162">
        <f>SUM(I60:M60)</f>
        <v>100.00000000000001</v>
      </c>
      <c r="J72" s="219"/>
      <c r="K72" s="219"/>
      <c r="L72" s="163">
        <f>I72/100</f>
        <v>1.0000000000000002</v>
      </c>
      <c r="M72" s="164" t="s">
        <v>103</v>
      </c>
      <c r="N72" s="161"/>
    </row>
    <row r="73" spans="1:62" ht="15.75" hidden="1" customHeight="1" x14ac:dyDescent="0.25">
      <c r="A73" s="16"/>
      <c r="B73" s="217"/>
      <c r="C73" s="218"/>
      <c r="D73" s="76"/>
      <c r="E73" s="76"/>
      <c r="F73" s="76"/>
      <c r="G73" s="76"/>
      <c r="H73" s="76"/>
      <c r="I73" s="76"/>
      <c r="J73" s="219"/>
      <c r="K73" s="219"/>
      <c r="L73" s="76"/>
      <c r="M73" s="160"/>
      <c r="N73" s="161"/>
    </row>
    <row r="74" spans="1:62" s="89" customFormat="1" ht="6.75" hidden="1" customHeight="1" x14ac:dyDescent="0.3">
      <c r="A74" s="16"/>
      <c r="B74" s="165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7"/>
      <c r="N74" s="168"/>
      <c r="BI74"/>
      <c r="BJ74"/>
    </row>
    <row r="75" spans="1:62" s="89" customFormat="1" x14ac:dyDescent="0.25">
      <c r="D75" s="90"/>
      <c r="E75" s="90"/>
      <c r="F75" s="90"/>
      <c r="G75" s="91"/>
      <c r="H75" s="91"/>
      <c r="L75" s="92"/>
      <c r="BI75"/>
      <c r="BJ75"/>
    </row>
    <row r="79" spans="1:62" ht="15.75" customHeight="1" x14ac:dyDescent="0.25"/>
    <row r="80" spans="1:62" ht="15.75" customHeight="1" x14ac:dyDescent="0.25"/>
    <row r="81" s="6" customFormat="1" ht="15.75" customHeight="1" x14ac:dyDescent="0.25"/>
    <row r="82" s="6" customFormat="1" ht="15.75" customHeight="1" x14ac:dyDescent="0.25"/>
  </sheetData>
  <mergeCells count="85">
    <mergeCell ref="G11:G13"/>
    <mergeCell ref="B1:M1"/>
    <mergeCell ref="B6:C9"/>
    <mergeCell ref="D6:D10"/>
    <mergeCell ref="E6:E10"/>
    <mergeCell ref="F6:F10"/>
    <mergeCell ref="G6:G10"/>
    <mergeCell ref="I6:M6"/>
    <mergeCell ref="I8:M8"/>
    <mergeCell ref="B11:B13"/>
    <mergeCell ref="C11:C13"/>
    <mergeCell ref="D11:D13"/>
    <mergeCell ref="E11:E13"/>
    <mergeCell ref="F11:F13"/>
    <mergeCell ref="O11:O13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H11:H13"/>
    <mergeCell ref="I11:I13"/>
    <mergeCell ref="J11:J13"/>
    <mergeCell ref="K11:K13"/>
    <mergeCell ref="L11:L13"/>
    <mergeCell ref="M11:M13"/>
    <mergeCell ref="O14:O16"/>
    <mergeCell ref="B17:B19"/>
    <mergeCell ref="C17:C19"/>
    <mergeCell ref="D17:D19"/>
    <mergeCell ref="E17:E19"/>
    <mergeCell ref="F17:F19"/>
    <mergeCell ref="G17:G19"/>
    <mergeCell ref="K17:K19"/>
    <mergeCell ref="L17:L19"/>
    <mergeCell ref="M17:M19"/>
    <mergeCell ref="K14:K16"/>
    <mergeCell ref="L14:L16"/>
    <mergeCell ref="M14:M16"/>
    <mergeCell ref="B24:C24"/>
    <mergeCell ref="I24:M24"/>
    <mergeCell ref="B25:C25"/>
    <mergeCell ref="O17:O19"/>
    <mergeCell ref="B20:B22"/>
    <mergeCell ref="C20:C22"/>
    <mergeCell ref="D20:D22"/>
    <mergeCell ref="E20:E22"/>
    <mergeCell ref="F20:F22"/>
    <mergeCell ref="G20:G22"/>
    <mergeCell ref="H20:H22"/>
    <mergeCell ref="I20:I22"/>
    <mergeCell ref="J20:J22"/>
    <mergeCell ref="H17:H19"/>
    <mergeCell ref="I17:I19"/>
    <mergeCell ref="J17:J19"/>
    <mergeCell ref="F26:F29"/>
    <mergeCell ref="G26:G29"/>
    <mergeCell ref="K20:K22"/>
    <mergeCell ref="L20:L22"/>
    <mergeCell ref="M20:M22"/>
    <mergeCell ref="B70:C73"/>
    <mergeCell ref="J71:K73"/>
    <mergeCell ref="I26:M26"/>
    <mergeCell ref="B46:C46"/>
    <mergeCell ref="I46:M46"/>
    <mergeCell ref="B47:C47"/>
    <mergeCell ref="B49:C52"/>
    <mergeCell ref="D49:D53"/>
    <mergeCell ref="E49:E53"/>
    <mergeCell ref="F49:F53"/>
    <mergeCell ref="G49:G53"/>
    <mergeCell ref="I49:M49"/>
    <mergeCell ref="B26:B29"/>
    <mergeCell ref="C26:C29"/>
    <mergeCell ref="D26:D29"/>
    <mergeCell ref="E26:E29"/>
    <mergeCell ref="I51:M51"/>
    <mergeCell ref="B59:C59"/>
    <mergeCell ref="I59:M59"/>
    <mergeCell ref="B60:C60"/>
    <mergeCell ref="G65:K65"/>
  </mergeCells>
  <conditionalFormatting sqref="D60 D47 D25">
    <cfRule type="cellIs" dxfId="6" priority="1" stopIfTrue="1" operator="equal">
      <formula>100</formula>
    </cfRule>
    <cfRule type="cellIs" dxfId="5" priority="2" stopIfTrue="1" operator="lessThan">
      <formula>100</formula>
    </cfRule>
  </conditionalFormatting>
  <conditionalFormatting sqref="I30:I45 I54:I58 I23 I11 I14 I20:L20 I17:K17">
    <cfRule type="cellIs" dxfId="4" priority="3" stopIfTrue="1" operator="equal">
      <formula>"X"</formula>
    </cfRule>
  </conditionalFormatting>
  <conditionalFormatting sqref="L30:L45 L54:L58 L23">
    <cfRule type="cellIs" dxfId="3" priority="4" stopIfTrue="1" operator="equal">
      <formula>"X"</formula>
    </cfRule>
  </conditionalFormatting>
  <conditionalFormatting sqref="J30:J45 J54:J58 J23 J11:M11 M20 J14:M14 L17:M17">
    <cfRule type="cellIs" dxfId="2" priority="5" stopIfTrue="1" operator="equal">
      <formula>"X"</formula>
    </cfRule>
  </conditionalFormatting>
  <conditionalFormatting sqref="K30:K45 K54:K58 K23">
    <cfRule type="cellIs" dxfId="1" priority="6" stopIfTrue="1" operator="equal">
      <formula>"X"</formula>
    </cfRule>
  </conditionalFormatting>
  <conditionalFormatting sqref="M54:M58 M30:M45 M23">
    <cfRule type="cellIs" dxfId="0" priority="7" stopIfTrue="1" operator="equal">
      <formula>"X"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Macciotta</vt:lpstr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2022-03-15T14:39:34Z</dcterms:modified>
</cp:coreProperties>
</file>